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.3 ист" sheetId="1" r:id="rId1"/>
    <sheet name="Прил.5 Расходы" sheetId="10" r:id="rId2"/>
    <sheet name="Прил.7 Ведомств.стр." sheetId="11" r:id="rId3"/>
    <sheet name="Прил 9 Перечень МП" sheetId="22" r:id="rId4"/>
    <sheet name="Прил 12 Фин МП" sheetId="23" r:id="rId5"/>
    <sheet name="Прил 15 ПНО" sheetId="24" r:id="rId6"/>
  </sheets>
  <definedNames>
    <definedName name="_xlnm._FilterDatabase" localSheetId="1" hidden="1">'Прил.5 Расходы'!$B$14:$E$15</definedName>
    <definedName name="_xlnm.Print_Area" localSheetId="4">'Прил 12 Фин МП'!$A$1:$K$41</definedName>
    <definedName name="_xlnm.Print_Area" localSheetId="5">'Прил 15 ПНО'!$A$1:$P$19</definedName>
    <definedName name="_xlnm.Print_Area" localSheetId="0">'Прил.3 ист'!$A$1:$D$51</definedName>
    <definedName name="_xlnm.Print_Area" localSheetId="1">'Прил.5 Расходы'!$A$1:$I$280</definedName>
    <definedName name="_xlnm.Print_Area" localSheetId="2">'Прил.7 Ведомств.стр.'!$A$1:$J$264</definedName>
  </definedNames>
  <calcPr calcId="145621"/>
</workbook>
</file>

<file path=xl/calcChain.xml><?xml version="1.0" encoding="utf-8"?>
<calcChain xmlns="http://schemas.openxmlformats.org/spreadsheetml/2006/main">
  <c r="G241" i="11" l="1"/>
  <c r="G258" i="11"/>
  <c r="F203" i="10"/>
  <c r="G36" i="11"/>
  <c r="G35" i="11"/>
  <c r="G78" i="11" l="1"/>
  <c r="G203" i="11" l="1"/>
  <c r="F163" i="10"/>
  <c r="G246" i="11"/>
  <c r="G245" i="11"/>
  <c r="F145" i="10"/>
  <c r="G107" i="11"/>
  <c r="G106" i="11" l="1"/>
  <c r="G105" i="11"/>
  <c r="D24" i="1"/>
  <c r="D31" i="1"/>
  <c r="D44" i="1"/>
  <c r="D42" i="1" s="1"/>
  <c r="D40" i="1" s="1"/>
  <c r="D50" i="1"/>
  <c r="D49" i="1" s="1"/>
  <c r="D48" i="1" s="1"/>
  <c r="G103" i="11"/>
  <c r="G104" i="11"/>
  <c r="G229" i="11"/>
  <c r="G65" i="11"/>
  <c r="G92" i="11"/>
  <c r="G101" i="11"/>
  <c r="G81" i="11"/>
  <c r="F154" i="10"/>
  <c r="F117" i="10"/>
  <c r="G83" i="11"/>
  <c r="D21" i="1" l="1"/>
  <c r="G102" i="11"/>
  <c r="D39" i="1"/>
  <c r="D19" i="1" s="1"/>
  <c r="D36" i="22"/>
  <c r="C36" i="22"/>
  <c r="G41" i="23" l="1"/>
  <c r="G199" i="11" l="1"/>
  <c r="G230" i="11" l="1"/>
  <c r="F152" i="10" l="1"/>
  <c r="F113" i="10"/>
  <c r="F78" i="10"/>
  <c r="F27" i="10"/>
  <c r="G64" i="11"/>
  <c r="G63" i="11" s="1"/>
  <c r="F274" i="10" l="1"/>
  <c r="F271" i="10"/>
  <c r="F270" i="10" s="1"/>
  <c r="F269" i="10"/>
  <c r="F268" i="10" s="1"/>
  <c r="F267" i="10" s="1"/>
  <c r="F266" i="10" s="1"/>
  <c r="F264" i="10"/>
  <c r="F263" i="10" s="1"/>
  <c r="F262" i="10" s="1"/>
  <c r="F261" i="10" s="1"/>
  <c r="F258" i="10"/>
  <c r="F257" i="10" s="1"/>
  <c r="F253" i="10"/>
  <c r="F252" i="10" s="1"/>
  <c r="F251" i="10" s="1"/>
  <c r="F246" i="10"/>
  <c r="F244" i="10"/>
  <c r="F243" i="10" s="1"/>
  <c r="F236" i="10"/>
  <c r="F235" i="10" s="1"/>
  <c r="F230" i="10"/>
  <c r="F229" i="10" s="1"/>
  <c r="F224" i="10"/>
  <c r="F223" i="10" s="1"/>
  <c r="F222" i="10" s="1"/>
  <c r="F214" i="10"/>
  <c r="F213" i="10" s="1"/>
  <c r="F211" i="10"/>
  <c r="F210" i="10" s="1"/>
  <c r="F206" i="10"/>
  <c r="F204" i="10" s="1"/>
  <c r="F194" i="10"/>
  <c r="F193" i="10" s="1"/>
  <c r="F190" i="10"/>
  <c r="F181" i="10"/>
  <c r="F180" i="10" s="1"/>
  <c r="F176" i="10"/>
  <c r="F175" i="10" s="1"/>
  <c r="F162" i="10"/>
  <c r="F161" i="10" s="1"/>
  <c r="F160" i="10" s="1"/>
  <c r="F144" i="10"/>
  <c r="F139" i="10"/>
  <c r="F136" i="10"/>
  <c r="F135" i="10" s="1"/>
  <c r="F124" i="10"/>
  <c r="F122" i="10" s="1"/>
  <c r="F116" i="10"/>
  <c r="F111" i="10"/>
  <c r="F103" i="10"/>
  <c r="F100" i="10"/>
  <c r="F99" i="10" s="1"/>
  <c r="F98" i="10"/>
  <c r="F94" i="10"/>
  <c r="F93" i="10" s="1"/>
  <c r="F92" i="10" s="1"/>
  <c r="F91" i="10" s="1"/>
  <c r="F72" i="10"/>
  <c r="F71" i="10" s="1"/>
  <c r="F70" i="10" s="1"/>
  <c r="F68" i="10"/>
  <c r="F67" i="10" s="1"/>
  <c r="F66" i="10" s="1"/>
  <c r="F64" i="10"/>
  <c r="F63" i="10" s="1"/>
  <c r="F61" i="10"/>
  <c r="F57" i="10"/>
  <c r="F56" i="10" s="1"/>
  <c r="F53" i="10"/>
  <c r="F52" i="10" s="1"/>
  <c r="F41" i="10"/>
  <c r="F40" i="10" s="1"/>
  <c r="F39" i="10" s="1"/>
  <c r="F32" i="10"/>
  <c r="F24" i="10"/>
  <c r="F23" i="10" s="1"/>
  <c r="F22" i="10" s="1"/>
  <c r="F20" i="10"/>
  <c r="F19" i="10" s="1"/>
  <c r="F18" i="10" s="1"/>
  <c r="F189" i="10" l="1"/>
  <c r="F31" i="10"/>
  <c r="F30" i="10" s="1"/>
  <c r="F29" i="10" s="1"/>
  <c r="F17" i="10" s="1"/>
  <c r="F202" i="10"/>
  <c r="F97" i="10"/>
  <c r="F134" i="10"/>
  <c r="F133" i="10" s="1"/>
  <c r="F55" i="10"/>
  <c r="F242" i="10"/>
  <c r="F240" i="10" s="1"/>
  <c r="F108" i="10"/>
  <c r="F106" i="10" s="1"/>
  <c r="F174" i="10"/>
  <c r="F227" i="10"/>
  <c r="F151" i="10" l="1"/>
  <c r="F221" i="10"/>
  <c r="F280" i="10" s="1"/>
  <c r="J19" i="24" l="1"/>
  <c r="H41" i="23" l="1"/>
  <c r="G263" i="11" l="1"/>
  <c r="G262" i="11" s="1"/>
  <c r="G261" i="11" s="1"/>
  <c r="G260" i="11" s="1"/>
  <c r="G206" i="11" l="1"/>
  <c r="G233" i="11"/>
  <c r="G75" i="11"/>
  <c r="G74" i="11"/>
  <c r="G223" i="11"/>
  <c r="G222" i="11"/>
  <c r="G221" i="11"/>
  <c r="G220" i="11"/>
  <c r="G219" i="11"/>
  <c r="G218" i="11"/>
  <c r="G217" i="11"/>
  <c r="G19" i="11"/>
  <c r="G18" i="11" s="1"/>
  <c r="G17" i="11" s="1"/>
  <c r="G16" i="11" s="1"/>
  <c r="G59" i="11"/>
  <c r="G37" i="11"/>
  <c r="G198" i="11"/>
  <c r="G200" i="11"/>
  <c r="G202" i="11"/>
  <c r="G201" i="11"/>
  <c r="G204" i="11"/>
  <c r="G205" i="11"/>
  <c r="G207" i="11"/>
  <c r="G23" i="11"/>
  <c r="G22" i="11" s="1"/>
  <c r="G25" i="11"/>
  <c r="G24" i="11" s="1"/>
  <c r="G31" i="11"/>
  <c r="G32" i="11"/>
  <c r="G33" i="11"/>
  <c r="G34" i="11"/>
  <c r="G30" i="11"/>
  <c r="G43" i="11"/>
  <c r="G44" i="11"/>
  <c r="G48" i="11"/>
  <c r="G47" i="11" s="1"/>
  <c r="G46" i="11" s="1"/>
  <c r="G50" i="11"/>
  <c r="G51" i="11"/>
  <c r="G52" i="11"/>
  <c r="G53" i="11"/>
  <c r="G54" i="11"/>
  <c r="G56" i="11"/>
  <c r="G57" i="11"/>
  <c r="G49" i="11"/>
  <c r="G55" i="11"/>
  <c r="G60" i="11"/>
  <c r="G61" i="11"/>
  <c r="G62" i="11"/>
  <c r="G70" i="11"/>
  <c r="G67" i="11" s="1"/>
  <c r="G71" i="11"/>
  <c r="G72" i="11"/>
  <c r="G76" i="11"/>
  <c r="G77" i="11"/>
  <c r="G79" i="11"/>
  <c r="G88" i="11"/>
  <c r="G89" i="11"/>
  <c r="G90" i="11"/>
  <c r="G91" i="11"/>
  <c r="G93" i="11"/>
  <c r="G82" i="11"/>
  <c r="G99" i="11"/>
  <c r="G100" i="11"/>
  <c r="G112" i="11"/>
  <c r="G111" i="11" s="1"/>
  <c r="G110" i="11" s="1"/>
  <c r="G113" i="11"/>
  <c r="G117" i="11"/>
  <c r="G116" i="11" s="1"/>
  <c r="G115" i="11" s="1"/>
  <c r="G120" i="11"/>
  <c r="G119" i="11" s="1"/>
  <c r="G118" i="11" s="1"/>
  <c r="G122" i="11"/>
  <c r="G123" i="11"/>
  <c r="G124" i="11"/>
  <c r="G130" i="11"/>
  <c r="G129" i="11" s="1"/>
  <c r="G128" i="11" s="1"/>
  <c r="G132" i="11"/>
  <c r="G133" i="11"/>
  <c r="G134" i="11"/>
  <c r="G139" i="11"/>
  <c r="G138" i="11" s="1"/>
  <c r="G140" i="11"/>
  <c r="G141" i="11"/>
  <c r="G231" i="11"/>
  <c r="G232" i="11"/>
  <c r="G235" i="11"/>
  <c r="G187" i="11"/>
  <c r="G188" i="11"/>
  <c r="G189" i="11"/>
  <c r="G190" i="11"/>
  <c r="G191" i="11"/>
  <c r="G192" i="11"/>
  <c r="G238" i="11"/>
  <c r="G237" i="11" s="1"/>
  <c r="G227" i="11"/>
  <c r="G226" i="11" s="1"/>
  <c r="G228" i="11"/>
  <c r="G247" i="11"/>
  <c r="G244" i="11" s="1"/>
  <c r="G243" i="11"/>
  <c r="G250" i="11"/>
  <c r="G249" i="11" s="1"/>
  <c r="G248" i="11" s="1"/>
  <c r="G253" i="11"/>
  <c r="G252" i="11" s="1"/>
  <c r="G251" i="11" s="1"/>
  <c r="G255" i="11"/>
  <c r="G256" i="11"/>
  <c r="G257" i="11"/>
  <c r="G259" i="11"/>
  <c r="G147" i="11"/>
  <c r="G148" i="11"/>
  <c r="G149" i="11"/>
  <c r="G152" i="11"/>
  <c r="G151" i="11" s="1"/>
  <c r="G150" i="11" s="1"/>
  <c r="G158" i="11"/>
  <c r="G157" i="11" s="1"/>
  <c r="G156" i="11" s="1"/>
  <c r="G155" i="11" s="1"/>
  <c r="G154" i="11" s="1"/>
  <c r="G160" i="11"/>
  <c r="G170" i="11"/>
  <c r="G169" i="11" s="1"/>
  <c r="G168" i="11" s="1"/>
  <c r="G167" i="11" s="1"/>
  <c r="G166" i="11" s="1"/>
  <c r="G178" i="11"/>
  <c r="G177" i="11" s="1"/>
  <c r="G176" i="11" s="1"/>
  <c r="G175" i="11" s="1"/>
  <c r="G181" i="11"/>
  <c r="G180" i="11" s="1"/>
  <c r="G179" i="11" s="1"/>
  <c r="G182" i="11"/>
  <c r="G162" i="11"/>
  <c r="G165" i="11"/>
  <c r="G212" i="11"/>
  <c r="G213" i="11"/>
  <c r="G214" i="11"/>
  <c r="G40" i="11"/>
  <c r="G39" i="11" s="1"/>
  <c r="G38" i="11" s="1"/>
  <c r="G95" i="11"/>
  <c r="G98" i="11"/>
  <c r="G97" i="11" s="1"/>
  <c r="G225" i="11" l="1"/>
  <c r="G224" i="11"/>
  <c r="G186" i="11"/>
  <c r="G242" i="11"/>
  <c r="G197" i="11"/>
  <c r="G196" i="11" s="1"/>
  <c r="G195" i="11" s="1"/>
  <c r="G194" i="11" s="1"/>
  <c r="G137" i="11"/>
  <c r="G136" i="11" s="1"/>
  <c r="G21" i="11"/>
  <c r="G20" i="11" s="1"/>
  <c r="G146" i="11"/>
  <c r="G145" i="11" s="1"/>
  <c r="G144" i="11" s="1"/>
  <c r="G131" i="11"/>
  <c r="G127" i="11" s="1"/>
  <c r="G125" i="11" s="1"/>
  <c r="G42" i="11"/>
  <c r="G41" i="11" s="1"/>
  <c r="G216" i="11"/>
  <c r="G215" i="11" s="1"/>
  <c r="G211" i="11"/>
  <c r="G210" i="11" s="1"/>
  <c r="G209" i="11" s="1"/>
  <c r="G29" i="11"/>
  <c r="G94" i="11"/>
  <c r="G87" i="11"/>
  <c r="G85" i="11" s="1"/>
  <c r="G73" i="11" s="1"/>
  <c r="G69" i="11"/>
  <c r="G68" i="11" s="1"/>
  <c r="G254" i="11"/>
  <c r="G174" i="11"/>
  <c r="G173" i="11" s="1"/>
  <c r="G172" i="11" s="1"/>
  <c r="G171" i="11" s="1"/>
  <c r="G114" i="11"/>
  <c r="G109" i="11"/>
  <c r="G45" i="11"/>
  <c r="G66" i="11"/>
  <c r="G28" i="11" l="1"/>
  <c r="G27" i="11" s="1"/>
  <c r="G26" i="11" s="1"/>
  <c r="G15" i="11" s="1"/>
  <c r="G240" i="11"/>
  <c r="G239" i="11" s="1"/>
  <c r="G208" i="11"/>
  <c r="G143" i="11"/>
  <c r="G185" i="11"/>
  <c r="G184" i="11" s="1"/>
  <c r="G108" i="11"/>
  <c r="G14" i="11" l="1"/>
  <c r="G142" i="11"/>
  <c r="G264" i="11" l="1"/>
</calcChain>
</file>

<file path=xl/sharedStrings.xml><?xml version="1.0" encoding="utf-8"?>
<sst xmlns="http://schemas.openxmlformats.org/spreadsheetml/2006/main" count="2225" uniqueCount="546">
  <si>
    <t>Источники  финансирования дефицита бюджета</t>
  </si>
  <si>
    <t>Источники внутреннего финансирования дефицита бюджета, всего, в том числе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</si>
  <si>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</si>
  <si>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</si>
  <si>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-4 741 700</t>
  </si>
  <si>
    <t>01 03 00 00 00 0000 700</t>
  </si>
  <si>
    <t>01 03 00 00 00 0000 800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</si>
  <si>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</si>
  <si>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</si>
  <si>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</si>
  <si>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</si>
  <si>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</si>
  <si>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</si>
  <si>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</si>
  <si>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</si>
  <si>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</si>
  <si>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</si>
  <si>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</si>
  <si>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</si>
  <si>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</si>
  <si>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Код классификации источников финансирования дефицитов бюджетов Российской Федерации</t>
  </si>
  <si>
    <t>Иные межбюджетные трансферты</t>
  </si>
  <si>
    <t>Общегосударственные вопросы</t>
  </si>
  <si>
    <t>01</t>
  </si>
  <si>
    <t>Функционирование высшего должностного лица 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</si>
  <si>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</si>
  <si>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</si>
  <si>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00000 20 300</t>
  </si>
  <si>
    <t>Глава муниципального образования</t>
  </si>
  <si>
    <t>Фонд оплаты труда и страховые взносы</t>
  </si>
  <si>
    <t>121</t>
  </si>
  <si>
    <t>Функционирование представительных органовмуниципальных образований</t>
  </si>
  <si>
    <t>03</t>
  </si>
  <si>
    <t>Центральный аппарат</t>
  </si>
  <si>
    <t>00000 20 400</t>
  </si>
  <si>
    <t>Иные выплаты персоналу, за исключением фонда оплаты труда</t>
  </si>
  <si>
    <t>122</t>
  </si>
  <si>
    <t>Прочая закупка товаров, работ и услуг для государственных нужд</t>
  </si>
  <si>
    <t>244</t>
  </si>
  <si>
    <t>Председатель  представительного органа муниципального образования</t>
  </si>
  <si>
    <t>00000 21 100</t>
  </si>
  <si>
    <t>Функционирование местных администраций</t>
  </si>
  <si>
    <t>04</t>
  </si>
  <si>
    <t>Местная администрация</t>
  </si>
  <si>
    <t>Закупка товаров, работ, услуг в сфере информационно-коммуникационных технологий</t>
  </si>
  <si>
    <t>Уплата налога на имущество организаций</t>
  </si>
  <si>
    <t>Уплата прочих налогов, сборов и иных платежей</t>
  </si>
  <si>
    <t>Резервные фонды</t>
  </si>
  <si>
    <t>00000 00 070</t>
  </si>
  <si>
    <t>Резервные фонды местных администраций</t>
  </si>
  <si>
    <t>00000 40 520</t>
  </si>
  <si>
    <t>540</t>
  </si>
  <si>
    <t>Переданные гос.полномочия (охрана труда)</t>
  </si>
  <si>
    <t>Переданные гос.полномочия (АК)</t>
  </si>
  <si>
    <t>Переданные гос.полномочия (Нотариус)</t>
  </si>
  <si>
    <t>Переданные гос.полномочия (КДН)</t>
  </si>
  <si>
    <t>Переданные гос.полномочия (НПА)</t>
  </si>
  <si>
    <t>00000 40 521</t>
  </si>
  <si>
    <t>Межбюджетные трансферты 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 на осуществление части полномочий по решению вопросов местного значения,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</si>
  <si>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</si>
  <si>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</si>
  <si>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Переданное гос. полномочие</t>
  </si>
  <si>
    <t>Руководитель контрольно-счётной палаты муниципального образования</t>
  </si>
  <si>
    <t>00000 22 500</t>
  </si>
  <si>
    <t>Обеспечение проведения выборов и референдумов</t>
  </si>
  <si>
    <t>07</t>
  </si>
  <si>
    <t xml:space="preserve">Средства, передаваемые для компенсации
 дополнительных расходов, возникших в результате решений,
 принятых органами власти другого уровня
</t>
  </si>
  <si>
    <t>11</t>
  </si>
  <si>
    <t>Резервные средства</t>
  </si>
  <si>
    <t>870</t>
  </si>
  <si>
    <t>Другие общегосударственные вопросы</t>
  </si>
  <si>
    <t>13</t>
  </si>
  <si>
    <t>Реализация государственных функций, связанных с общегосударственным управлением</t>
  </si>
  <si>
    <t>00000 92 300</t>
  </si>
  <si>
    <t>Выполнение других обязательств государства</t>
  </si>
  <si>
    <t xml:space="preserve">01 </t>
  </si>
  <si>
    <t>00000 00 101</t>
  </si>
  <si>
    <t>00000 00 109</t>
  </si>
  <si>
    <t>00000 00 113</t>
  </si>
  <si>
    <t>00000 00 114</t>
  </si>
  <si>
    <t>00000 00 115</t>
  </si>
  <si>
    <t>00000 00 117</t>
  </si>
  <si>
    <t>Учреждения по хозяйственному обслуживанию</t>
  </si>
  <si>
    <t>00000 93 900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</si>
  <si>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</si>
  <si>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</si>
  <si>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</si>
  <si>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</si>
  <si>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500</t>
  </si>
  <si>
    <t xml:space="preserve"> Субвенции</t>
  </si>
  <si>
    <t>530</t>
  </si>
  <si>
    <t>Национальная безопасность и правоохранительная деятельность</t>
  </si>
  <si>
    <t>09</t>
  </si>
  <si>
    <t>00000 00 218</t>
  </si>
  <si>
    <t xml:space="preserve"> Иные межбюджетные трансферты в соответствии с соглашениями</t>
  </si>
  <si>
    <t>Национальная  экономика</t>
  </si>
  <si>
    <t>05</t>
  </si>
  <si>
    <t>00000 00 111</t>
  </si>
  <si>
    <t>00000 00 118</t>
  </si>
  <si>
    <t>08</t>
  </si>
  <si>
    <t>Дорожное хозяйство</t>
  </si>
  <si>
    <t>00000 00 315</t>
  </si>
  <si>
    <t>Доррожные фонды местных администраций</t>
  </si>
  <si>
    <t>Другие вопросы в области национальной экономики</t>
  </si>
  <si>
    <t>12</t>
  </si>
  <si>
    <t>Программные мероприятия</t>
  </si>
  <si>
    <t>00000 00 103</t>
  </si>
  <si>
    <t>00000 00 104</t>
  </si>
  <si>
    <t>00000 00 105</t>
  </si>
  <si>
    <t>Жилищно-коммунальное хозяйство</t>
  </si>
  <si>
    <t>Поддержка коммунального хозяйства</t>
  </si>
  <si>
    <t>00</t>
  </si>
  <si>
    <t>00000 00 107</t>
  </si>
  <si>
    <t>Образование</t>
  </si>
  <si>
    <t>Субвенция на образование</t>
  </si>
  <si>
    <t>Общее образование</t>
  </si>
  <si>
    <t>Школы - детские сады, школы начальные, неполные средние и средние</t>
  </si>
  <si>
    <t>611</t>
  </si>
  <si>
    <t>Обеспечение деятельности подведомственных учреждений</t>
  </si>
  <si>
    <t>Школы местный бюджет</t>
  </si>
  <si>
    <t>00000 01 421</t>
  </si>
  <si>
    <t>Гос полномочие питание детей</t>
  </si>
  <si>
    <t>612</t>
  </si>
  <si>
    <t>Учреждения по внешкольной работе с детьми</t>
  </si>
  <si>
    <t>00000 01 423</t>
  </si>
  <si>
    <t>МУ ДОД "ДШИ"</t>
  </si>
  <si>
    <t>МУ ДОД "ДЮСШ"</t>
  </si>
  <si>
    <t>Иные безвозмездные и безвозвратные перечисления</t>
  </si>
  <si>
    <t>Молодежная политика и оздоровление детей</t>
  </si>
  <si>
    <t xml:space="preserve">Мероприятия по проведению оздоровительной кампании детей </t>
  </si>
  <si>
    <t>00000 00 112</t>
  </si>
  <si>
    <t>Другие вопросы в области образования</t>
  </si>
  <si>
    <t>Руководство и управление в сфере установленных функций органов местного самоупраления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</si>
  <si>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</si>
  <si>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00000 01 452</t>
  </si>
  <si>
    <t>Переданное гос.полномочие опека</t>
  </si>
  <si>
    <t>Гос. полномочие администрирование кл.руков</t>
  </si>
  <si>
    <t>00000 00 102</t>
  </si>
  <si>
    <t>Культура, кинематография и средства массовой информации</t>
  </si>
  <si>
    <t xml:space="preserve">Культура </t>
  </si>
  <si>
    <t>Дворцы и дома культуры, другие учреждения культуры и средств массовой информации</t>
  </si>
  <si>
    <t>00000 08 440</t>
  </si>
  <si>
    <t>Музеи и постоянные выставки</t>
  </si>
  <si>
    <t>00000 08 441</t>
  </si>
  <si>
    <t>Библиотеки</t>
  </si>
  <si>
    <t>00000 08 442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</si>
  <si>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</si>
  <si>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</si>
  <si>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</si>
  <si>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</si>
  <si>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00000 06 491</t>
  </si>
  <si>
    <t xml:space="preserve">Доплаты к пенсиям муниципальных  служащих </t>
  </si>
  <si>
    <t xml:space="preserve">Пенсии выплачиваемые организациями сектора государственного управления </t>
  </si>
  <si>
    <t>312</t>
  </si>
  <si>
    <t>Выплаты орденоносцам</t>
  </si>
  <si>
    <t>00000 06 492</t>
  </si>
  <si>
    <t>313</t>
  </si>
  <si>
    <t>Социальное обеспечение населения</t>
  </si>
  <si>
    <t>Обеспечение жильём молодых семей федеральные</t>
  </si>
  <si>
    <t>Социальная помощь</t>
  </si>
  <si>
    <t>00000 06 514</t>
  </si>
  <si>
    <t>Мероприятия в области социальной политики</t>
  </si>
  <si>
    <t>Меры социальной поддержки по ПНО</t>
  </si>
  <si>
    <t>Охрана семьи и детства</t>
  </si>
  <si>
    <t>Обеспечение жилыми помещениями детей -сирот</t>
  </si>
  <si>
    <t>Компенсация части родительской платыза содержание ребёнка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</si>
  <si>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Социальные выплаты</t>
  </si>
  <si>
    <t>Переданное гос.полномочие</t>
  </si>
  <si>
    <t>Выплаты семьям опекунов на содержание подопечных детей</t>
  </si>
  <si>
    <t>Выплаты приёмные семьи</t>
  </si>
  <si>
    <t>ЕДВ детям сиротам обучающимся очно</t>
  </si>
  <si>
    <t>Физическая культура и спорт</t>
  </si>
  <si>
    <t>00000 00 512</t>
  </si>
  <si>
    <t xml:space="preserve">Мероприятия в области здравоохранения, спорта и физической культуры, туризма </t>
  </si>
  <si>
    <t>Обслуживание государственного и внутреннего долга</t>
  </si>
  <si>
    <t>Обслуживание государственного и муниципального долга</t>
  </si>
  <si>
    <t>00000 06 065</t>
  </si>
  <si>
    <t>Процентные платежи по долговым обязательствам</t>
  </si>
  <si>
    <t xml:space="preserve">Процентные платежи по муниципальному  долгу  </t>
  </si>
  <si>
    <t>Прочие расходы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</si>
  <si>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</si>
  <si>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</si>
  <si>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</si>
  <si>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</si>
  <si>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</t>
  </si>
  <si>
    <t xml:space="preserve">Выравнивание бюджетной обеспеченности поселений из регионального фонда финансовой поддержки </t>
  </si>
  <si>
    <t>00000 40 130</t>
  </si>
  <si>
    <t>Дотации</t>
  </si>
  <si>
    <t xml:space="preserve"> Дотации</t>
  </si>
  <si>
    <t>510</t>
  </si>
  <si>
    <t xml:space="preserve"> Дотации на выравнивание уровня бюджетной обеспеченности муниципальных образований</t>
  </si>
  <si>
    <t>511</t>
  </si>
  <si>
    <t xml:space="preserve"> Дотации на выравнивание уровня бюджетной обеспеченности муниципальных образований (в части субвенции на исполнение ОМСУ гос. полномочий по расчёту и предоставлению дотаций поселениям на выравнивание бюджетной обеспеченности) </t>
  </si>
  <si>
    <t>Дотации на поддержку мер по обеспечению сбалансированности бюджетов</t>
  </si>
  <si>
    <t>00000 40 201</t>
  </si>
  <si>
    <t>512</t>
  </si>
  <si>
    <t>справочно межбюджетные трансферты</t>
  </si>
  <si>
    <t>Итого расходов</t>
  </si>
  <si>
    <t>00000 20300</t>
  </si>
  <si>
    <t>00000 20400</t>
  </si>
  <si>
    <t>00000 21100</t>
  </si>
  <si>
    <t>00000 22500</t>
  </si>
  <si>
    <t>00000 92300</t>
  </si>
  <si>
    <t>Целевые программы муниципальных образований</t>
  </si>
  <si>
    <t xml:space="preserve">Выплаты родителям на воспитание детей-инвалидов на дому  </t>
  </si>
  <si>
    <t>00000 40 205</t>
  </si>
  <si>
    <t xml:space="preserve">Оздоровление детей </t>
  </si>
  <si>
    <t>Гос. полномочие администрирование компенсация родительской платы</t>
  </si>
  <si>
    <t>00000 51 200</t>
  </si>
  <si>
    <t>00000 00 000</t>
  </si>
  <si>
    <t>00000 51 180</t>
  </si>
  <si>
    <t>00000 92 900</t>
  </si>
  <si>
    <t xml:space="preserve"> Землеустроители</t>
  </si>
  <si>
    <t>00000 71 201</t>
  </si>
  <si>
    <t>00000 01 420</t>
  </si>
  <si>
    <t>Субсидии на дошкольное образование</t>
  </si>
  <si>
    <t>00000 79 211</t>
  </si>
  <si>
    <t>00000 71 230</t>
  </si>
  <si>
    <t>00000 00 130</t>
  </si>
  <si>
    <t>123</t>
  </si>
  <si>
    <t>00000 79 206</t>
  </si>
  <si>
    <t>00000 79 207</t>
  </si>
  <si>
    <t>00000 79 209</t>
  </si>
  <si>
    <t>ДОРОЖНЫЙ ФОНД</t>
  </si>
  <si>
    <t>Землеустроители</t>
  </si>
  <si>
    <t xml:space="preserve"> межбюджетные трансферты</t>
  </si>
  <si>
    <t>00000 71 218</t>
  </si>
  <si>
    <t>Национальная экономика</t>
  </si>
  <si>
    <t>00000 00 350</t>
  </si>
  <si>
    <t>Жилищное хозяйство</t>
  </si>
  <si>
    <t>Субсидии на модернизацию жилищно-коммунального хозяйства</t>
  </si>
  <si>
    <t>Развитие дошкольного образования</t>
  </si>
  <si>
    <t>00000 00 119</t>
  </si>
  <si>
    <t>00000 71 432</t>
  </si>
  <si>
    <t>322</t>
  </si>
  <si>
    <t>Территориальное планирование</t>
  </si>
  <si>
    <t xml:space="preserve"> территориальное планирования</t>
  </si>
  <si>
    <t>Комитет по финансам (местный)</t>
  </si>
  <si>
    <t>Гос полномочие льготный проезд</t>
  </si>
  <si>
    <t>00000 79 502</t>
  </si>
  <si>
    <t>Организация отдыха и оздоровления детей</t>
  </si>
  <si>
    <t>00000 00 120</t>
  </si>
  <si>
    <t>00000 00 116</t>
  </si>
  <si>
    <t>00000 72 400</t>
  </si>
  <si>
    <t>00000 00 121</t>
  </si>
  <si>
    <t>321</t>
  </si>
  <si>
    <t>00000 79 205</t>
  </si>
  <si>
    <t xml:space="preserve">Строительство жилья </t>
  </si>
  <si>
    <t>00000 79 230</t>
  </si>
  <si>
    <t>00000 L4 970</t>
  </si>
  <si>
    <t>323</t>
  </si>
  <si>
    <t>Строительство жилья</t>
  </si>
  <si>
    <t>00000 78 060</t>
  </si>
  <si>
    <t>Проведение сельскохозяйственной переписи</t>
  </si>
  <si>
    <t>00000 24 799</t>
  </si>
  <si>
    <t>Содержание службы 112, ЕДДС</t>
  </si>
  <si>
    <t>00000 54 690</t>
  </si>
  <si>
    <t xml:space="preserve">00000 5505М </t>
  </si>
  <si>
    <t>Субсидии на оплату труда</t>
  </si>
  <si>
    <t>00000 S8 180</t>
  </si>
  <si>
    <t>00000 L4670</t>
  </si>
  <si>
    <t>00000 L5190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</si>
  <si>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</si>
  <si>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государственную поддержку отрасли культуры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</si>
  <si>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2)</t>
  </si>
  <si>
    <t xml:space="preserve">00000Ц505М </t>
  </si>
  <si>
    <t>00000 40520</t>
  </si>
  <si>
    <t>000P252320</t>
  </si>
  <si>
    <t>00000 01420</t>
  </si>
  <si>
    <t>Дошкольное образование</t>
  </si>
  <si>
    <t>Субсидии на общее образование</t>
  </si>
  <si>
    <t>Муниципальная программа комплексное развитие сельских территорий, в том числе улучшение жилищных условий граждан</t>
  </si>
  <si>
    <t>Субсидия на оплату труда</t>
  </si>
  <si>
    <t>Субсидии на иные цели</t>
  </si>
  <si>
    <t>000W0 09 108</t>
  </si>
  <si>
    <t>Иные межбюджетные трансферты голосование по поправкам в Конституцию РФ</t>
  </si>
  <si>
    <t>00000 78 200</t>
  </si>
  <si>
    <t>00000 S4 905</t>
  </si>
  <si>
    <t>000 F2 550</t>
  </si>
  <si>
    <t>Субсидия Городская среда</t>
  </si>
  <si>
    <t xml:space="preserve">Дошкольное образование  </t>
  </si>
  <si>
    <t>414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</si>
  <si>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(краевые)</t>
  </si>
  <si>
    <t>Субсидии классное руководство</t>
  </si>
  <si>
    <t>Субсидии горячее питание</t>
  </si>
  <si>
    <t>0000053030</t>
  </si>
  <si>
    <t>00000L3040</t>
  </si>
  <si>
    <t>521</t>
  </si>
  <si>
    <t>Охрана окружающей среды</t>
  </si>
  <si>
    <t>Другие вопросы в области охраны окружающей среды</t>
  </si>
  <si>
    <t>Мероприятия, направленные на сокращение численности волков  на территории муниципального района «Александрово-Заводский район»</t>
  </si>
  <si>
    <t>360</t>
  </si>
  <si>
    <t>Субсидии классное руководство (краевые)</t>
  </si>
  <si>
    <t>0000071030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</si>
  <si>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</si>
  <si>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</si>
  <si>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закупки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</si>
  <si>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</si>
  <si>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 защите населения и территории от чрезвычайных ситуаций природного и техногенного характера, пожарная безопасность</t>
  </si>
  <si>
    <t>Субсидии классное руководство(краевые)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</si>
  <si>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</si>
  <si>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Организация мероприятий при осуществлении деятельности по обращению с животными без владельцев</t>
  </si>
  <si>
    <t>00000 77 265</t>
  </si>
  <si>
    <t>Администрирование государственного полноочия по организации мероприятий при осуществлении деятельности по обращению с животными без владельцев</t>
  </si>
  <si>
    <t>"Сельское хозяйство и рыболовство"</t>
  </si>
  <si>
    <t>00000 79 265</t>
  </si>
  <si>
    <t>Обеспечение функционирования модели персонифицированного финансирования дополнительного образования детей</t>
  </si>
  <si>
    <t>00000 11 423</t>
  </si>
  <si>
    <t>МОУ "Александрово-Заводская СОШ"</t>
  </si>
  <si>
    <t>00000 00106</t>
  </si>
  <si>
    <t>Методический кабинет, Цетрализованная бухгалтерия образования</t>
  </si>
  <si>
    <t>00000 L5760</t>
  </si>
  <si>
    <t>Центральный аппарат, Комитет бразования</t>
  </si>
  <si>
    <t xml:space="preserve">Организация летнего отдыха и оздоровления детей </t>
  </si>
  <si>
    <t>00000 00 106</t>
  </si>
  <si>
    <t>00000 79211</t>
  </si>
  <si>
    <t>Обеспечение жильём молодых семей</t>
  </si>
  <si>
    <t>Комитет по финансам (Учреждения образования)</t>
  </si>
  <si>
    <t>Комитет по финансам ( Учреждения по внешкольной работе с детьми)</t>
  </si>
  <si>
    <t>Комимтет по финансам      (Муниципальные учреждения культуры)</t>
  </si>
  <si>
    <t>Гос. полномочие администрирование родительская плата и  льготное питание детей</t>
  </si>
  <si>
    <t>Обеспечение жильём молодых семей (софинансирование местный)</t>
  </si>
  <si>
    <t>01 03 01 00 14 0000 710</t>
  </si>
  <si>
    <t>01 03 01 00 14 0000 810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</si>
  <si>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</si>
  <si>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Привлечение кредитов из других бюджетов бюджетной  бюджетной системы Российской Федерации в валюте Российской Федерации</t>
  </si>
  <si>
    <t xml:space="preserve">          Погашение бюджетами муниципальных округов  кредитов от других бюджетов бюджетной системы Российской Федерации  в валюте Российской Федерации</t>
  </si>
  <si>
    <t>Погашение кредитов  от других бюджетов бюджетной системы Российской Федерации в валюте Российской Федерации</t>
  </si>
  <si>
    <t>01 05 02 01 14 0000 510</t>
  </si>
  <si>
    <t>Увеличение прочих остатков денежных средств бюджетов муниципальных округов</t>
  </si>
  <si>
    <t>01 05 02 01 00 0000 600</t>
  </si>
  <si>
    <t>Уменьшение прочих остатков денежных средств бюджетов муниципальных округов</t>
  </si>
  <si>
    <t>Приложение № 7</t>
  </si>
  <si>
    <t>01 05 02 01 14 0000 610</t>
  </si>
  <si>
    <t>Служба МТО</t>
  </si>
  <si>
    <t>0000071031</t>
  </si>
  <si>
    <t>Дополниьельная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</si>
  <si>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</si>
  <si>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</si>
  <si>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00000 71 219</t>
  </si>
  <si>
    <t>Администрация Александрово-Заводского муниципального округа</t>
  </si>
  <si>
    <t>Контрольно-счётный орган Александрово-Заводского муниципального округа</t>
  </si>
  <si>
    <t>Комитет по финансам администрации Александрово-Заводского муниципального округа</t>
  </si>
  <si>
    <t>Средства массовой информации</t>
  </si>
  <si>
    <t>Периодическая печать и издательства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</si>
  <si>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</si>
  <si>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</si>
  <si>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00000 01457</t>
  </si>
  <si>
    <t>Муниципальное автономное учреждение Редакция Газеты "Заря"</t>
  </si>
  <si>
    <t>Муниципальное атономное учреждение редакция Газеты "Заря"</t>
  </si>
  <si>
    <t>главный администратор источников финансирования дефицита бюджета</t>
  </si>
  <si>
    <t>Группы, подгруппы, статьи и вида источника финансирования дефицита бюджета</t>
  </si>
  <si>
    <t xml:space="preserve">Наименование  групп, подгрупп, статей, видов источников внутреннего финансирования дефицита бюджета </t>
  </si>
  <si>
    <t xml:space="preserve"> Объём и распределение бюджетных ассигнований бюджета Александрово-Заводского муниципального округа</t>
  </si>
  <si>
    <t xml:space="preserve"> по разделам, подразделам,  целевым статьям (муниципальным программам и непрограммным направлениям деятельности), группам (группам и подгруппам)</t>
  </si>
  <si>
    <t xml:space="preserve">Наименование </t>
  </si>
  <si>
    <t>Код раздела</t>
  </si>
  <si>
    <t>Код подраздела</t>
  </si>
  <si>
    <t>Код целевой статьи</t>
  </si>
  <si>
    <t>Код вида расходов</t>
  </si>
  <si>
    <t xml:space="preserve">Наименование главного распорядителя средств бюджета, разделов, подразделов, целевых статей и видов расходов </t>
  </si>
  <si>
    <t>Код главного распорядителя средств бюджета</t>
  </si>
  <si>
    <t>Коды классификации расходов бюджета</t>
  </si>
  <si>
    <t>№№ п/п</t>
  </si>
  <si>
    <t>00000 00101</t>
  </si>
  <si>
    <t>00000 00109</t>
  </si>
  <si>
    <t>00000 00113</t>
  </si>
  <si>
    <t>00000 00114</t>
  </si>
  <si>
    <t>00000 00112</t>
  </si>
  <si>
    <t>00000 00111</t>
  </si>
  <si>
    <t>00000 00105</t>
  </si>
  <si>
    <t>00000 00104</t>
  </si>
  <si>
    <t>00000 00107</t>
  </si>
  <si>
    <t>00000 00115</t>
  </si>
  <si>
    <t>Мероприятия, направленные на сокращение численности волков  на территории Александрово-Заводского муниципального округа</t>
  </si>
  <si>
    <t>00000 00102</t>
  </si>
  <si>
    <t>00000 00116</t>
  </si>
  <si>
    <t>всего</t>
  </si>
  <si>
    <t>Наименование муниципальной программы</t>
  </si>
  <si>
    <t>в том числе средства вышестоящих бюджетов</t>
  </si>
  <si>
    <t>Наименование программы, раздела, подраздела, целевой статьи и вида расходов</t>
  </si>
  <si>
    <t>Всего</t>
  </si>
  <si>
    <t>главного распорядителя средств бюджета</t>
  </si>
  <si>
    <t xml:space="preserve"> раздел</t>
  </si>
  <si>
    <t xml:space="preserve"> подраздел</t>
  </si>
  <si>
    <t xml:space="preserve"> целевая статьи</t>
  </si>
  <si>
    <t xml:space="preserve"> вид расходов</t>
  </si>
  <si>
    <t>Код классификации расходов бюджетов</t>
  </si>
  <si>
    <t>Наименование публичного нормативного обязательства</t>
  </si>
  <si>
    <t xml:space="preserve">Содержание ребенка в семье опекуна и приемной семье, а также вознаграждение, причитающееся приемному родителю </t>
  </si>
  <si>
    <t xml:space="preserve">Выплата ежемесячной доплаты к государственной пенсии за выслугу лет муниципальным служащим         </t>
  </si>
  <si>
    <t>Выплата ежемесячной доплаты к государственной пенсии лицам, имеющим особые заслуги перед муниципальным районом «Александрово- Заводский район"</t>
  </si>
  <si>
    <t>Оказание единовременной социальной помощи отдельным категориям граждан</t>
  </si>
  <si>
    <t>ВСЕГО</t>
  </si>
  <si>
    <t>902 1001 00000 06492 313 262</t>
  </si>
  <si>
    <t>902 1003 00000 06514 313 262</t>
  </si>
  <si>
    <t>614</t>
  </si>
  <si>
    <t>902 1004 00000 72400 313 262               902 1004 00000 72400 323 226</t>
  </si>
  <si>
    <t>902 1001 0000006491 312 264</t>
  </si>
  <si>
    <t>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</si>
  <si>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00000 79 202</t>
  </si>
  <si>
    <t>00000 71 202</t>
  </si>
  <si>
    <t>Муниципальная программа "Охрана окружающей среды и улучшение экологической обстановки Александрово-Заводского муниципального округа на 2024-2029 годы"</t>
  </si>
  <si>
    <t>Муниципальная программа "Устойчивое развитие сельских территорий"</t>
  </si>
  <si>
    <t>Муниципальная программа "Организация летнего оздоровления"</t>
  </si>
  <si>
    <t>00000 00121</t>
  </si>
  <si>
    <t xml:space="preserve">Мероприятия по управлению муниципальным имуществом </t>
  </si>
  <si>
    <t>615</t>
  </si>
  <si>
    <t>625</t>
  </si>
  <si>
    <t>635</t>
  </si>
  <si>
    <t>816</t>
  </si>
  <si>
    <t>Обеспечение деятельности советников директора по воспитательной работе</t>
  </si>
  <si>
    <t>000ЕВ 51790</t>
  </si>
  <si>
    <t>00000 50500</t>
  </si>
  <si>
    <t>Ежемесячное денежное вознаграждение советникам директора по воспитательной работе</t>
  </si>
  <si>
    <t xml:space="preserve">Профилактика безнадзорности и правонарушений среди несовершеннолетних в Александрово-Заводском муниципальном округе </t>
  </si>
  <si>
    <t>Программа "Противодействие коррупции в Александрово-Заводском муниципальном округе "</t>
  </si>
  <si>
    <t>Меры по противодействию терроризму и экстремизму на территории Александрово-Заводского муниципального округа</t>
  </si>
  <si>
    <t xml:space="preserve">Муниципальная долгосрочная целевая программа "Комплексные меры противодействия злаупотреблению наркотиками и их незаконному обороту </t>
  </si>
  <si>
    <t xml:space="preserve">Профилактика правонарушений в Александрово-Заводском муниципальном округе </t>
  </si>
  <si>
    <t>Мероприятия, направленные на безопасность дорожного движения   в Александрово-Заводском муниципальном округе</t>
  </si>
  <si>
    <t xml:space="preserve">Развитие сельского хозяйства и регулирование рынков сельскохозяйственной продукции, сырья и продовольствия </t>
  </si>
  <si>
    <t>Мероприятия по сбору, транспортировке и утилизации(захоронению) твёрдых бытовых отходов  в Александрово-Заводском муниципальном округе</t>
  </si>
  <si>
    <t>Мероприятия, направленные на развитие малого и среднего предпринимательства  Александрово-Заводского муниципального округа</t>
  </si>
  <si>
    <t>Муниципальная программа "Обращение с отходами производства и потребления на территории  Александрово-Заводского муниципального округа</t>
  </si>
  <si>
    <t>Мероприятия по модернизации объектов коммунальной инфраструктуры Александрово-Заводского муниципального округа</t>
  </si>
  <si>
    <t>Мероприятия, направленные на сокращение численности волков  на территории   Александрово-Заводского  муниципального округа</t>
  </si>
  <si>
    <t>Развитие системы образования в    Александрово-Заводском муниципальном округе</t>
  </si>
  <si>
    <t>Муниципальная программа "Культура   Александрово-Заводского муниципального округа</t>
  </si>
  <si>
    <t>Мероприятия по управлению муниципальным имуществом Александрово-Заводского муниципального округа</t>
  </si>
  <si>
    <t>Профилактика безнадзорности, правонарушений и преступлений среди несовершеннолетних Александрово-Заводского муниципального округа</t>
  </si>
  <si>
    <t>Программа "Противодействие коррупции в  Александрово-Заводском муниципальном округе"</t>
  </si>
  <si>
    <t>Мероприятия, направленные на безопасность дорожного движения  на территории Александрово-Заводского муниципального округа</t>
  </si>
  <si>
    <t>Мероприятия по сбору, транспортировке и утилизации(захоронению) твёрдых бытовых отходов в  Александрово-Заводском муниципальном округе</t>
  </si>
  <si>
    <t>Мероприятия, направленные на развитие малого и среднего предпринимательства в Александрово-Заводском муниципальном округе</t>
  </si>
  <si>
    <t>Муниципальная программа "Культура  Александрово-Заводского муниципального округа"</t>
  </si>
  <si>
    <t>Муниципальная  программа по управлению муниципальным имуществом Александрово-Заводского муниципального округа</t>
  </si>
  <si>
    <t>Профилактика безнадзорности и правонарушений среди несовершеннолетних в Александрово-Заводском муниципальном округе</t>
  </si>
  <si>
    <t>Профилактика правонарушений среди в Александрово-Заводском муниципальном округе</t>
  </si>
  <si>
    <t>Муниципальная целевая программа "О мерах по противодействию терроризму и экстремизму на территории Александрово-Заводского муниципального округа"</t>
  </si>
  <si>
    <t>Муниципальная  программа "Энергосбережение и повышение энергитической эффективности в Александрово-Заводском  муниципальном округе"</t>
  </si>
  <si>
    <t>Мероприятия, направленные на развитие малого и среднего предпринимательства Александрово-Заводского муниципального округа</t>
  </si>
  <si>
    <t>Муниципальная  программа "Модернизация объектов коммунальной инфраструктуры Александрово-Заводского муниципального округа"</t>
  </si>
  <si>
    <t>Муниципальная программа развитие системы образования в  Александрово-Заводском муниципальном округе</t>
  </si>
  <si>
    <t>Муниципальная долгосрочная программа "Обеспечение жильём молодых семей"</t>
  </si>
  <si>
    <t>612, 622</t>
  </si>
  <si>
    <t>611, 621</t>
  </si>
  <si>
    <t>811</t>
  </si>
  <si>
    <t>Мероприятия по энергосбережению и повышению энергетической эффективности на территории   Александрово-Заводского  муниципального округа</t>
  </si>
  <si>
    <t>111,119</t>
  </si>
  <si>
    <t xml:space="preserve">Обеспечение жильём молодых семей </t>
  </si>
  <si>
    <t xml:space="preserve">Обеспечение жильём молодых семей софинансирование местный бюджет </t>
  </si>
  <si>
    <t>111,119,112,242, 244</t>
  </si>
  <si>
    <t>121,122,129,242,244</t>
  </si>
  <si>
    <t>111,119,244</t>
  </si>
  <si>
    <t>00000 00 122</t>
  </si>
  <si>
    <t>624</t>
  </si>
  <si>
    <t>00000 00122</t>
  </si>
  <si>
    <t>00000 00120</t>
  </si>
  <si>
    <t>Поддержка отрасли культуры</t>
  </si>
  <si>
    <t>00000 78 186</t>
  </si>
  <si>
    <t>00000 П 8050</t>
  </si>
  <si>
    <t>Предоставление иных межбюджетных трансфертов бюджетам муниципальных районов, муниципальных и городских округов Забайкальского края, предоставляемые в целях поощрения муниципальных образований Забайкальского края за повышение эффективности расходов бюджетов муниципальных районов, муниципальных и городских округов Забайкальского края и наращивание налогооблагаемой базы</t>
  </si>
  <si>
    <t xml:space="preserve">мероприятия по выполнению задания по отбору граждан для прохождения военной службы по контракту </t>
  </si>
  <si>
    <t>00000 П8050</t>
  </si>
  <si>
    <t xml:space="preserve">Субсидия на содержание дорог общего пользования местного значения </t>
  </si>
  <si>
    <t>00000 SД017</t>
  </si>
  <si>
    <t>00000 SД016</t>
  </si>
  <si>
    <t>00000 00 605</t>
  </si>
  <si>
    <t>Прочие мероприятия по благоустройству</t>
  </si>
  <si>
    <t>Питание детей из многодетных семей</t>
  </si>
  <si>
    <t>00000 71 217</t>
  </si>
  <si>
    <t>244,612,622</t>
  </si>
  <si>
    <t>612,622</t>
  </si>
  <si>
    <t>611,621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</si>
  <si>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</si>
  <si>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000 00 605</t>
  </si>
  <si>
    <t>00000 П8 050</t>
  </si>
  <si>
    <t>00000 79202</t>
  </si>
  <si>
    <t>Учреждения по хозяйственному обслуживанию (служба МТО)</t>
  </si>
  <si>
    <t>00000 77 275</t>
  </si>
  <si>
    <t>Мероприятия по приведению в нормативное состояние объектов размещения отходов</t>
  </si>
  <si>
    <t>0000072516</t>
  </si>
  <si>
    <t>Реализация отдельных мероприятий, проводимых в 2025 году, посвященных 80-летию Победы в Великой Отечественной войне</t>
  </si>
  <si>
    <t>0000077 275</t>
  </si>
  <si>
    <t xml:space="preserve"> Перечень муниципальных программ Александрово-Заводского муниципального округа,</t>
  </si>
  <si>
    <t>Объём  и распределение  бюджетных ассигнований  бюджета Александрово-Заводского муниципального округа,</t>
  </si>
  <si>
    <t>Объём  и распределение бюджетных ассигнований на финансовое обеспечение муниципальных программ Александрово-Заводского муниципального округа,</t>
  </si>
  <si>
    <t>Мероприятия по текущему содержанию объектов размещения отходов</t>
  </si>
  <si>
    <t>00000 77 276</t>
  </si>
  <si>
    <t>0000077 276</t>
  </si>
  <si>
    <t>00000 77 277</t>
  </si>
  <si>
    <t>Мероприятия по созданию и (или) реконструкции контейнерных площадок</t>
  </si>
  <si>
    <t>0000077 277</t>
  </si>
  <si>
    <t>0000092300</t>
  </si>
  <si>
    <t>Трудоустройство школьников в летнее время</t>
  </si>
  <si>
    <t>244, 831</t>
  </si>
  <si>
    <t>00000 77 672</t>
  </si>
  <si>
    <t>Материально-техническое обеспечение муниципальных групп по тушению лесных и ландшафтных пожаров</t>
  </si>
  <si>
    <t>00000 71 23Б</t>
  </si>
  <si>
    <t>00000 71 21Б</t>
  </si>
  <si>
    <t>Ведомственная структура расходов бюджета Александрово-Заводского муниципального округа за девять месяцев 2025 года</t>
  </si>
  <si>
    <t>Александрово-Заводского муниципального округа, перечень статей и видов источников финансирования дефицита бюджета Александрово-Заводского муниципального округа  на  2025  год</t>
  </si>
  <si>
    <t>Приложение № 9</t>
  </si>
  <si>
    <t>Приложение № 12</t>
  </si>
  <si>
    <t>Приложение № 15</t>
  </si>
  <si>
    <t>"О бюджете  Александрово-Заводского муниципального округа  на 2025 год</t>
  </si>
  <si>
    <t>и плановый период 2026 и 2027 годов " № 166 от 24 декабря 2025 года)</t>
  </si>
  <si>
    <t xml:space="preserve">                                                                                                                   Приложение № 3</t>
  </si>
  <si>
    <t xml:space="preserve">                                              "О бюджете  Александрово-Заводского муниципального округа  на 2025 год</t>
  </si>
  <si>
    <t xml:space="preserve">                                               и плановый период 2026 и 2027 годов " № 166 от 24 декабря 2025 года)</t>
  </si>
  <si>
    <t xml:space="preserve">                                                  Приложение № 5</t>
  </si>
  <si>
    <t xml:space="preserve"> видов расходов классификации расходов бюджетов на  2025 год</t>
  </si>
  <si>
    <t>00000 79 492</t>
  </si>
  <si>
    <t>00000 79 491</t>
  </si>
  <si>
    <t>Иные выплаты за достижение показателей деятельности органов исполнительной власти субъектов Российской Федерации за счет средств дотации (грантов) бюджетам субъектов Российской Федерации, для бюджетов муниципальных образований</t>
  </si>
  <si>
    <t>Иные выплаты за достижение показателей деятельности органов исполнительной власти субъектов Российиской Федерации для бюджетов муниципальных образований</t>
  </si>
  <si>
    <t>350</t>
  </si>
  <si>
    <t>244, 612</t>
  </si>
  <si>
    <t>Центральный аппарат (Комитет образования)</t>
  </si>
  <si>
    <t xml:space="preserve">      "О бюджете  Александрово-Заводского муниципального округа  на 2025 год</t>
  </si>
  <si>
    <t xml:space="preserve">    и плановый период 2026 и 2027 годов " № 166 от 24 декабря 2025 года)</t>
  </si>
  <si>
    <t xml:space="preserve"> "О бюджете  Александрово-Заводского муниципального округа  на 2025 год</t>
  </si>
  <si>
    <t xml:space="preserve"> и плановый период 2026 и 2027 годов " № 166 от 24 декабря 2025 года)</t>
  </si>
  <si>
    <t>244, 612 , 622</t>
  </si>
  <si>
    <t>направляемых на исполнение публичных нормативных обязательств на 2025 год</t>
  </si>
  <si>
    <t>в составе ведомственной структуры расходов бюджета Александрово-Заводского муниципального округа на 2025 год</t>
  </si>
  <si>
    <t>финансовое обеспечение которых предусмотрено расходной частью бюджета Александрово-Заводского муниципального округа на  2025  год</t>
  </si>
  <si>
    <t xml:space="preserve">  Сумма                                                        (рублей)                                     </t>
  </si>
  <si>
    <t>Сумма                      (рублей)</t>
  </si>
  <si>
    <t>Сумма             (рублей)</t>
  </si>
  <si>
    <t>Сумма                                                                                                              (рублей)</t>
  </si>
  <si>
    <t>Сумма                                                                                       рублей</t>
  </si>
  <si>
    <t>Сумма                                                       (рублей)</t>
  </si>
  <si>
    <t xml:space="preserve">                                               (в редакции решения Совета Александрово-Заводского муниципального округа</t>
  </si>
  <si>
    <t xml:space="preserve">      (в редакции решения Совета Александрово-Заводского муниципального округа</t>
  </si>
  <si>
    <t xml:space="preserve"> (в редакции решения Совета Александрово-Заводского муниципального округа</t>
  </si>
  <si>
    <t>(в редакции решения Совета Александрово-Заводского муниципального округа</t>
  </si>
  <si>
    <t>№ 202  от  27    ноября  2025 года о внесении изменений в Решение</t>
  </si>
  <si>
    <t>№        от        2025 года о внесении изменений в Решение</t>
  </si>
  <si>
    <t xml:space="preserve">                                               №  от       2025 года о внесении изменений в Решение</t>
  </si>
  <si>
    <t xml:space="preserve">      №   от         2025 года о внесении изменений в Решение</t>
  </si>
  <si>
    <t>00000 Д8 040</t>
  </si>
  <si>
    <t>Субсидии на повышение оплаты трула</t>
  </si>
  <si>
    <t xml:space="preserve"> №     от          2025 года о внесении изменений в Решение</t>
  </si>
  <si>
    <t xml:space="preserve">№   от             2025 года о внесении изменений в Решение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</si>
</sst>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40C2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0" fontId="7" fillId="0" borderId="0"/>
    <xf numFmtId="0" fontId="15" fillId="0" borderId="0"/>
    <xf numFmtId="0" fontId="16" fillId="0" borderId="0"/>
  </cellStyleXfs>
  <cellXfs count="26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3" fontId="3" fillId="2" borderId="10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4" fontId="2" fillId="2" borderId="6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8" fillId="0" borderId="0" xfId="2" applyFont="1" applyFill="1" applyBorder="1" applyAlignment="1">
      <alignment horizontal="center" vertical="justify" wrapText="1"/>
    </xf>
    <xf numFmtId="0" fontId="8" fillId="0" borderId="0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justify" wrapText="1"/>
    </xf>
    <xf numFmtId="0" fontId="9" fillId="0" borderId="10" xfId="2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left" vertical="center" wrapText="1"/>
    </xf>
    <xf numFmtId="49" fontId="8" fillId="3" borderId="10" xfId="2" applyNumberFormat="1" applyFont="1" applyFill="1" applyBorder="1" applyAlignment="1">
      <alignment horizontal="center" vertical="center" wrapText="1"/>
    </xf>
    <xf numFmtId="3" fontId="8" fillId="3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horizontal="left" vertical="center" wrapText="1"/>
    </xf>
    <xf numFmtId="49" fontId="9" fillId="0" borderId="10" xfId="2" applyNumberFormat="1" applyFont="1" applyFill="1" applyBorder="1" applyAlignment="1">
      <alignment horizontal="center" vertical="center" wrapText="1"/>
    </xf>
    <xf numFmtId="3" fontId="9" fillId="0" borderId="10" xfId="2" applyNumberFormat="1" applyFont="1" applyFill="1" applyBorder="1" applyAlignment="1">
      <alignment horizontal="right" vertical="center" wrapText="1"/>
    </xf>
    <xf numFmtId="3" fontId="9" fillId="2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vertical="center" wrapText="1"/>
    </xf>
    <xf numFmtId="165" fontId="9" fillId="0" borderId="10" xfId="2" applyNumberFormat="1" applyFont="1" applyFill="1" applyBorder="1" applyAlignment="1">
      <alignment horizontal="right" vertical="center" wrapText="1"/>
    </xf>
    <xf numFmtId="165" fontId="9" fillId="0" borderId="10" xfId="0" applyNumberFormat="1" applyFont="1" applyFill="1" applyBorder="1" applyAlignment="1">
      <alignment horizontal="right" vertical="center"/>
    </xf>
    <xf numFmtId="0" fontId="10" fillId="0" borderId="2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10" xfId="0" applyFont="1" applyBorder="1" applyAlignment="1">
      <alignment wrapText="1"/>
    </xf>
    <xf numFmtId="0" fontId="10" fillId="0" borderId="6" xfId="0" applyFont="1" applyBorder="1" applyAlignment="1">
      <alignment vertical="top" wrapText="1"/>
    </xf>
    <xf numFmtId="0" fontId="8" fillId="3" borderId="10" xfId="0" applyFont="1" applyFill="1" applyBorder="1" applyAlignment="1">
      <alignment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>
      <alignment horizontal="center" vertical="center" wrapText="1"/>
    </xf>
    <xf numFmtId="165" fontId="8" fillId="3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1" applyNumberFormat="1" applyFont="1" applyFill="1" applyBorder="1" applyAlignment="1">
      <alignment vertical="center" wrapText="1"/>
    </xf>
    <xf numFmtId="165" fontId="9" fillId="2" borderId="10" xfId="0" applyNumberFormat="1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left" vertical="center" wrapText="1"/>
    </xf>
    <xf numFmtId="49" fontId="8" fillId="0" borderId="10" xfId="2" applyNumberFormat="1" applyFont="1" applyFill="1" applyBorder="1" applyAlignment="1">
      <alignment horizontal="center" vertical="center" wrapText="1"/>
    </xf>
    <xf numFmtId="3" fontId="8" fillId="0" borderId="10" xfId="2" applyNumberFormat="1" applyFont="1" applyFill="1" applyBorder="1" applyAlignment="1">
      <alignment horizontal="right" vertical="center" wrapText="1"/>
    </xf>
    <xf numFmtId="0" fontId="10" fillId="0" borderId="10" xfId="0" applyFont="1" applyBorder="1" applyAlignment="1">
      <alignment vertical="top" wrapText="1"/>
    </xf>
    <xf numFmtId="0" fontId="10" fillId="0" borderId="16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4" fontId="8" fillId="3" borderId="10" xfId="2" applyNumberFormat="1" applyFont="1" applyFill="1" applyBorder="1" applyAlignment="1">
      <alignment horizontal="right" vertical="center" wrapText="1"/>
    </xf>
    <xf numFmtId="4" fontId="9" fillId="0" borderId="10" xfId="2" applyNumberFormat="1" applyFont="1" applyFill="1" applyBorder="1" applyAlignment="1">
      <alignment horizontal="right" vertical="center" wrapText="1"/>
    </xf>
    <xf numFmtId="4" fontId="9" fillId="2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horizontal="left" vertical="center" wrapText="1"/>
    </xf>
    <xf numFmtId="2" fontId="9" fillId="0" borderId="10" xfId="2" applyNumberFormat="1" applyFont="1" applyFill="1" applyBorder="1" applyAlignment="1">
      <alignment horizontal="center" vertical="center" wrapText="1"/>
    </xf>
    <xf numFmtId="49" fontId="9" fillId="2" borderId="10" xfId="2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horizontal="right" vertical="center"/>
    </xf>
    <xf numFmtId="3" fontId="9" fillId="2" borderId="10" xfId="0" applyNumberFormat="1" applyFont="1" applyFill="1" applyBorder="1" applyAlignment="1">
      <alignment horizontal="right" vertical="center"/>
    </xf>
    <xf numFmtId="0" fontId="11" fillId="0" borderId="10" xfId="0" applyFont="1" applyBorder="1" applyAlignment="1">
      <alignment horizontal="left" vertical="center" wrapText="1"/>
    </xf>
    <xf numFmtId="49" fontId="9" fillId="3" borderId="10" xfId="2" applyNumberFormat="1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vertical="center" wrapText="1"/>
    </xf>
    <xf numFmtId="0" fontId="9" fillId="4" borderId="10" xfId="0" applyFont="1" applyFill="1" applyBorder="1" applyAlignment="1">
      <alignment horizontal="left" vertical="center" wrapText="1"/>
    </xf>
    <xf numFmtId="49" fontId="9" fillId="4" borderId="10" xfId="2" applyNumberFormat="1" applyFont="1" applyFill="1" applyBorder="1" applyAlignment="1">
      <alignment horizontal="center" vertical="center" wrapText="1"/>
    </xf>
    <xf numFmtId="3" fontId="9" fillId="4" borderId="10" xfId="2" applyNumberFormat="1" applyFont="1" applyFill="1" applyBorder="1" applyAlignment="1">
      <alignment horizontal="right" vertical="center" wrapText="1"/>
    </xf>
    <xf numFmtId="0" fontId="8" fillId="0" borderId="10" xfId="2" applyFont="1" applyFill="1" applyBorder="1" applyAlignment="1">
      <alignment horizontal="left" vertical="center" wrapText="1"/>
    </xf>
    <xf numFmtId="0" fontId="8" fillId="0" borderId="10" xfId="2" applyFont="1" applyFill="1" applyBorder="1" applyAlignment="1">
      <alignment vertical="center" wrapText="1"/>
    </xf>
    <xf numFmtId="0" fontId="9" fillId="4" borderId="10" xfId="2" applyFont="1" applyFill="1" applyBorder="1" applyAlignment="1">
      <alignment horizontal="left" vertical="center" wrapText="1"/>
    </xf>
    <xf numFmtId="0" fontId="9" fillId="4" borderId="10" xfId="2" applyFont="1" applyFill="1" applyBorder="1" applyAlignment="1">
      <alignment vertical="center" wrapText="1"/>
    </xf>
    <xf numFmtId="49" fontId="9" fillId="5" borderId="10" xfId="2" applyNumberFormat="1" applyFont="1" applyFill="1" applyBorder="1" applyAlignment="1">
      <alignment horizontal="center" vertical="center" wrapText="1"/>
    </xf>
    <xf numFmtId="3" fontId="9" fillId="4" borderId="10" xfId="0" applyNumberFormat="1" applyFont="1" applyFill="1" applyBorder="1" applyAlignment="1">
      <alignment horizontal="right" vertical="center"/>
    </xf>
    <xf numFmtId="165" fontId="9" fillId="4" borderId="10" xfId="0" applyNumberFormat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165" fontId="8" fillId="0" borderId="10" xfId="2" applyNumberFormat="1" applyFont="1" applyFill="1" applyBorder="1" applyAlignment="1">
      <alignment horizontal="right" vertical="center" wrapText="1"/>
    </xf>
    <xf numFmtId="0" fontId="9" fillId="4" borderId="10" xfId="1" applyNumberFormat="1" applyFont="1" applyFill="1" applyBorder="1" applyAlignment="1">
      <alignment vertical="center" wrapText="1"/>
    </xf>
    <xf numFmtId="49" fontId="8" fillId="4" borderId="10" xfId="2" applyNumberFormat="1" applyFont="1" applyFill="1" applyBorder="1" applyAlignment="1">
      <alignment horizontal="center" vertical="center" wrapText="1"/>
    </xf>
    <xf numFmtId="4" fontId="9" fillId="4" borderId="10" xfId="2" applyNumberFormat="1" applyFont="1" applyFill="1" applyBorder="1" applyAlignment="1">
      <alignment horizontal="right" vertical="center" wrapText="1"/>
    </xf>
    <xf numFmtId="4" fontId="8" fillId="0" borderId="10" xfId="2" applyNumberFormat="1" applyFont="1" applyFill="1" applyBorder="1" applyAlignment="1">
      <alignment horizontal="right" vertical="center" wrapText="1"/>
    </xf>
    <xf numFmtId="0" fontId="13" fillId="0" borderId="10" xfId="0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left" vertical="center" wrapText="1"/>
    </xf>
    <xf numFmtId="0" fontId="9" fillId="3" borderId="10" xfId="2" applyFont="1" applyFill="1" applyBorder="1" applyAlignment="1">
      <alignment vertical="center" wrapText="1"/>
    </xf>
    <xf numFmtId="0" fontId="8" fillId="5" borderId="10" xfId="2" applyFont="1" applyFill="1" applyBorder="1" applyAlignment="1">
      <alignment horizontal="left" vertical="center" wrapText="1"/>
    </xf>
    <xf numFmtId="0" fontId="8" fillId="4" borderId="10" xfId="2" applyFont="1" applyFill="1" applyBorder="1" applyAlignment="1">
      <alignment vertical="center" wrapText="1"/>
    </xf>
    <xf numFmtId="3" fontId="8" fillId="4" borderId="10" xfId="2" applyNumberFormat="1" applyFont="1" applyFill="1" applyBorder="1" applyAlignment="1">
      <alignment horizontal="right" vertical="center" wrapText="1"/>
    </xf>
    <xf numFmtId="0" fontId="9" fillId="2" borderId="10" xfId="2" applyFont="1" applyFill="1" applyBorder="1" applyAlignment="1">
      <alignment horizontal="left" vertical="center" wrapText="1"/>
    </xf>
    <xf numFmtId="0" fontId="10" fillId="0" borderId="0" xfId="0" applyFont="1" applyBorder="1" applyAlignment="1">
      <alignment vertical="top" wrapText="1"/>
    </xf>
    <xf numFmtId="0" fontId="9" fillId="2" borderId="10" xfId="2" applyFont="1" applyFill="1" applyBorder="1" applyAlignment="1">
      <alignment vertical="center" wrapText="1"/>
    </xf>
    <xf numFmtId="0" fontId="10" fillId="0" borderId="4" xfId="0" applyFont="1" applyBorder="1" applyAlignment="1">
      <alignment vertical="top" wrapText="1"/>
    </xf>
    <xf numFmtId="0" fontId="8" fillId="6" borderId="10" xfId="2" applyFont="1" applyFill="1" applyBorder="1" applyAlignment="1">
      <alignment vertical="center" wrapText="1"/>
    </xf>
    <xf numFmtId="49" fontId="8" fillId="6" borderId="10" xfId="2" applyNumberFormat="1" applyFont="1" applyFill="1" applyBorder="1" applyAlignment="1">
      <alignment horizontal="center" vertical="center" wrapText="1"/>
    </xf>
    <xf numFmtId="49" fontId="9" fillId="6" borderId="10" xfId="2" applyNumberFormat="1" applyFont="1" applyFill="1" applyBorder="1" applyAlignment="1">
      <alignment horizontal="center" vertical="center" wrapText="1"/>
    </xf>
    <xf numFmtId="3" fontId="8" fillId="6" borderId="10" xfId="2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wrapText="1"/>
    </xf>
    <xf numFmtId="0" fontId="17" fillId="0" borderId="10" xfId="0" applyFont="1" applyBorder="1" applyAlignment="1">
      <alignment wrapText="1"/>
    </xf>
    <xf numFmtId="0" fontId="12" fillId="6" borderId="10" xfId="2" applyFont="1" applyFill="1" applyBorder="1" applyAlignment="1">
      <alignment horizontal="center" vertical="justify" wrapText="1"/>
    </xf>
    <xf numFmtId="0" fontId="12" fillId="6" borderId="10" xfId="2" applyFont="1" applyFill="1" applyBorder="1" applyAlignment="1">
      <alignment vertical="justify" wrapText="1"/>
    </xf>
    <xf numFmtId="0" fontId="12" fillId="6" borderId="10" xfId="2" applyFont="1" applyFill="1" applyBorder="1" applyAlignment="1">
      <alignment horizontal="center" vertical="center" wrapText="1"/>
    </xf>
    <xf numFmtId="4" fontId="12" fillId="6" borderId="10" xfId="2" applyNumberFormat="1" applyFont="1" applyFill="1" applyBorder="1" applyAlignment="1">
      <alignment horizontal="center" vertical="center" wrapText="1"/>
    </xf>
    <xf numFmtId="0" fontId="18" fillId="6" borderId="10" xfId="0" applyFont="1" applyFill="1" applyBorder="1" applyAlignment="1">
      <alignment wrapText="1"/>
    </xf>
    <xf numFmtId="4" fontId="8" fillId="6" borderId="10" xfId="2" applyNumberFormat="1" applyFont="1" applyFill="1" applyBorder="1" applyAlignment="1">
      <alignment horizontal="right" vertical="center" wrapText="1"/>
    </xf>
    <xf numFmtId="0" fontId="12" fillId="6" borderId="10" xfId="2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wrapText="1"/>
    </xf>
    <xf numFmtId="0" fontId="0" fillId="0" borderId="0" xfId="0" applyBorder="1"/>
    <xf numFmtId="0" fontId="14" fillId="0" borderId="0" xfId="0" applyFont="1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10" xfId="0" applyFill="1" applyBorder="1" applyAlignment="1">
      <alignment horizontal="center"/>
    </xf>
    <xf numFmtId="4" fontId="0" fillId="0" borderId="10" xfId="0" applyNumberFormat="1" applyFill="1" applyBorder="1" applyAlignment="1">
      <alignment horizontal="center" vertical="center"/>
    </xf>
    <xf numFmtId="0" fontId="20" fillId="0" borderId="13" xfId="0" applyFont="1" applyBorder="1" applyAlignment="1">
      <alignment horizontal="left" vertical="center" wrapText="1"/>
    </xf>
    <xf numFmtId="0" fontId="20" fillId="0" borderId="6" xfId="0" applyFont="1" applyBorder="1" applyAlignment="1">
      <alignment vertical="top" wrapText="1"/>
    </xf>
    <xf numFmtId="0" fontId="20" fillId="0" borderId="0" xfId="0" applyFont="1" applyFill="1" applyAlignment="1">
      <alignment wrapText="1"/>
    </xf>
    <xf numFmtId="0" fontId="20" fillId="0" borderId="10" xfId="0" applyFont="1" applyBorder="1" applyAlignment="1">
      <alignment vertical="top" wrapText="1"/>
    </xf>
    <xf numFmtId="4" fontId="0" fillId="0" borderId="13" xfId="0" applyNumberForma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left" vertical="center" wrapText="1"/>
    </xf>
    <xf numFmtId="0" fontId="20" fillId="0" borderId="16" xfId="0" applyFont="1" applyBorder="1" applyAlignment="1">
      <alignment wrapText="1"/>
    </xf>
    <xf numFmtId="0" fontId="20" fillId="0" borderId="13" xfId="0" applyFont="1" applyFill="1" applyBorder="1" applyAlignment="1">
      <alignment horizontal="left" vertical="center" wrapText="1"/>
    </xf>
    <xf numFmtId="4" fontId="21" fillId="0" borderId="10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left" vertical="center" wrapText="1"/>
    </xf>
    <xf numFmtId="0" fontId="0" fillId="0" borderId="10" xfId="0" applyFill="1" applyBorder="1" applyAlignment="1">
      <alignment horizontal="center" wrapText="1"/>
    </xf>
    <xf numFmtId="0" fontId="9" fillId="0" borderId="13" xfId="2" applyFont="1" applyFill="1" applyBorder="1" applyAlignment="1">
      <alignment horizontal="center" vertical="center" wrapText="1"/>
    </xf>
    <xf numFmtId="0" fontId="23" fillId="0" borderId="10" xfId="0" applyFont="1" applyBorder="1"/>
    <xf numFmtId="0" fontId="21" fillId="0" borderId="10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49" fontId="20" fillId="0" borderId="10" xfId="2" applyNumberFormat="1" applyFont="1" applyFill="1" applyBorder="1" applyAlignment="1">
      <alignment horizontal="center" vertical="center" wrapText="1"/>
    </xf>
    <xf numFmtId="49" fontId="9" fillId="0" borderId="10" xfId="2" applyNumberFormat="1" applyFont="1" applyFill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49" fontId="20" fillId="0" borderId="10" xfId="2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/>
    </xf>
    <xf numFmtId="0" fontId="9" fillId="0" borderId="13" xfId="0" applyFont="1" applyBorder="1" applyAlignment="1">
      <alignment horizontal="left" vertical="center" wrapText="1"/>
    </xf>
    <xf numFmtId="0" fontId="9" fillId="0" borderId="10" xfId="0" applyFont="1" applyFill="1" applyBorder="1" applyAlignment="1">
      <alignment wrapText="1"/>
    </xf>
    <xf numFmtId="0" fontId="9" fillId="0" borderId="6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wrapText="1"/>
    </xf>
    <xf numFmtId="0" fontId="9" fillId="0" borderId="13" xfId="0" applyFont="1" applyFill="1" applyBorder="1" applyAlignment="1">
      <alignment horizontal="left" vertical="center" wrapText="1"/>
    </xf>
    <xf numFmtId="49" fontId="20" fillId="0" borderId="10" xfId="0" applyNumberFormat="1" applyFont="1" applyBorder="1" applyAlignment="1">
      <alignment horizontal="left" vertical="center"/>
    </xf>
    <xf numFmtId="0" fontId="6" fillId="0" borderId="0" xfId="0" applyFont="1" applyFill="1" applyAlignment="1">
      <alignment horizontal="center" vertical="justify"/>
    </xf>
    <xf numFmtId="0" fontId="10" fillId="0" borderId="0" xfId="0" applyNumberFormat="1" applyFont="1" applyBorder="1" applyAlignment="1">
      <alignment vertical="top" wrapText="1"/>
    </xf>
    <xf numFmtId="0" fontId="9" fillId="0" borderId="10" xfId="2" applyNumberFormat="1" applyFont="1" applyFill="1" applyBorder="1" applyAlignment="1">
      <alignment vertical="center" wrapText="1"/>
    </xf>
    <xf numFmtId="0" fontId="9" fillId="4" borderId="13" xfId="2" applyFont="1" applyFill="1" applyBorder="1" applyAlignment="1">
      <alignment vertical="center" wrapText="1"/>
    </xf>
    <xf numFmtId="0" fontId="12" fillId="0" borderId="10" xfId="2" applyFont="1" applyFill="1" applyBorder="1" applyAlignment="1">
      <alignment horizontal="left" vertical="center" wrapText="1"/>
    </xf>
    <xf numFmtId="0" fontId="8" fillId="0" borderId="10" xfId="2" applyNumberFormat="1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10" xfId="2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9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26" xfId="0" applyFont="1" applyFill="1" applyBorder="1" applyAlignment="1">
      <alignment horizontal="center" vertical="top" wrapText="1"/>
    </xf>
    <xf numFmtId="4" fontId="3" fillId="0" borderId="9" xfId="0" applyNumberFormat="1" applyFont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2" borderId="27" xfId="0" applyFont="1" applyFill="1" applyBorder="1" applyAlignment="1">
      <alignment horizontal="center" vertical="top" wrapText="1"/>
    </xf>
    <xf numFmtId="0" fontId="3" fillId="2" borderId="28" xfId="0" applyFont="1" applyFill="1" applyBorder="1" applyAlignment="1">
      <alignment horizontal="center" vertical="top" wrapText="1"/>
    </xf>
    <xf numFmtId="0" fontId="3" fillId="2" borderId="29" xfId="0" applyFont="1" applyFill="1" applyBorder="1" applyAlignment="1">
      <alignment horizontal="center" vertical="top" wrapText="1"/>
    </xf>
    <xf numFmtId="0" fontId="3" fillId="2" borderId="20" xfId="0" applyFont="1" applyFill="1" applyBorder="1" applyAlignment="1">
      <alignment horizontal="center" vertical="top" wrapText="1"/>
    </xf>
    <xf numFmtId="0" fontId="3" fillId="2" borderId="21" xfId="0" applyFont="1" applyFill="1" applyBorder="1" applyAlignment="1">
      <alignment horizontal="center" vertical="top" wrapText="1"/>
    </xf>
    <xf numFmtId="0" fontId="3" fillId="2" borderId="30" xfId="0" applyFont="1" applyFill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25" xfId="0" applyFont="1" applyBorder="1" applyAlignment="1">
      <alignment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7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4" fontId="3" fillId="0" borderId="25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0" fontId="6" fillId="0" borderId="0" xfId="0" applyFont="1" applyFill="1" applyAlignment="1">
      <alignment horizontal="center" vertical="justify"/>
    </xf>
    <xf numFmtId="0" fontId="9" fillId="0" borderId="20" xfId="2" applyFont="1" applyFill="1" applyBorder="1" applyAlignment="1">
      <alignment horizontal="center" vertical="center"/>
    </xf>
    <xf numFmtId="0" fontId="9" fillId="0" borderId="21" xfId="2" applyFont="1" applyFill="1" applyBorder="1" applyAlignment="1">
      <alignment horizontal="center" vertical="center"/>
    </xf>
    <xf numFmtId="0" fontId="9" fillId="0" borderId="22" xfId="2" applyFont="1" applyFill="1" applyBorder="1" applyAlignment="1">
      <alignment horizontal="center" vertical="center"/>
    </xf>
    <xf numFmtId="0" fontId="9" fillId="0" borderId="10" xfId="2" applyFont="1" applyFill="1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21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2" fontId="9" fillId="0" borderId="11" xfId="2" applyNumberFormat="1" applyFont="1" applyFill="1" applyBorder="1" applyAlignment="1">
      <alignment horizontal="center" vertical="center" wrapText="1"/>
    </xf>
    <xf numFmtId="2" fontId="9" fillId="0" borderId="12" xfId="2" applyNumberFormat="1" applyFont="1" applyFill="1" applyBorder="1" applyAlignment="1">
      <alignment horizontal="center" vertical="center" wrapText="1"/>
    </xf>
    <xf numFmtId="2" fontId="9" fillId="0" borderId="13" xfId="2" applyNumberFormat="1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1" fillId="0" borderId="11" xfId="0" applyFont="1" applyFill="1" applyBorder="1" applyAlignment="1">
      <alignment horizontal="left" vertical="center" wrapText="1"/>
    </xf>
    <xf numFmtId="0" fontId="21" fillId="0" borderId="12" xfId="0" applyFont="1" applyFill="1" applyBorder="1" applyAlignment="1">
      <alignment horizontal="left" vertical="center" wrapText="1"/>
    </xf>
    <xf numFmtId="0" fontId="21" fillId="0" borderId="13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" fontId="0" fillId="0" borderId="11" xfId="0" applyNumberFormat="1" applyBorder="1" applyAlignment="1">
      <alignment wrapText="1"/>
    </xf>
    <xf numFmtId="4" fontId="0" fillId="0" borderId="13" xfId="0" applyNumberFormat="1" applyBorder="1" applyAlignment="1">
      <alignment wrapText="1"/>
    </xf>
    <xf numFmtId="4" fontId="1" fillId="0" borderId="11" xfId="0" applyNumberFormat="1" applyFont="1" applyBorder="1" applyAlignment="1">
      <alignment wrapText="1"/>
    </xf>
    <xf numFmtId="4" fontId="1" fillId="0" borderId="13" xfId="0" applyNumberFormat="1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49" fontId="0" fillId="0" borderId="11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13" xfId="0" applyNumberFormat="1" applyBorder="1" applyAlignment="1">
      <alignment wrapText="1"/>
    </xf>
    <xf numFmtId="0" fontId="9" fillId="0" borderId="0" xfId="2" applyFont="1" applyFill="1" applyBorder="1" applyAlignment="1">
      <alignment horizontal="left" vertical="center" wrapText="1"/>
    </xf>
  </cellXfs>
  <cellStyles count="5">
    <cellStyle name="Normal_own-reg-rev" xfId="4"/>
    <cellStyle name="Обычный" xfId="0" builtinId="0"/>
    <cellStyle name="Обычный 2" xfId="3"/>
    <cellStyle name="Обычный_Приложения 8, 9, 10 (1)" xfId="2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abSelected="1" zoomScaleNormal="100" workbookViewId="0">
      <selection activeCell="D54" sqref="D54"/>
    </sheetView>
  </sheetViews>
  <sheetFormatPr defaultRowHeight="15" x14ac:dyDescent="0.25"/>
  <cols>
    <col min="1" max="1" width="17.28515625" customWidth="1"/>
    <col min="2" max="2" width="28.28515625" customWidth="1"/>
    <col min="3" max="3" width="87.5703125" customWidth="1"/>
    <col min="4" max="4" width="26.7109375" customWidth="1"/>
  </cols>
  <sheetData>
    <row r="1" spans="1:13" ht="15.75" x14ac:dyDescent="0.25">
      <c r="C1" s="24" t="s">
        <v>508</v>
      </c>
      <c r="D1" s="24"/>
    </row>
    <row r="2" spans="1:13" ht="14.25" customHeight="1" x14ac:dyDescent="0.25">
      <c r="C2" s="190" t="s">
        <v>534</v>
      </c>
      <c r="D2" s="190"/>
      <c r="E2" s="190"/>
      <c r="F2" s="190"/>
      <c r="G2" s="190"/>
      <c r="H2" s="190"/>
      <c r="I2" s="191"/>
      <c r="J2" s="191"/>
      <c r="K2" s="191"/>
      <c r="L2" s="191"/>
    </row>
    <row r="3" spans="1:13" ht="15" hidden="1" customHeight="1" x14ac:dyDescent="0.25"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1:13" ht="15" customHeight="1" x14ac:dyDescent="0.25">
      <c r="C4" s="190" t="s">
        <v>540</v>
      </c>
      <c r="D4" s="190"/>
      <c r="E4" s="190"/>
      <c r="F4" s="190"/>
      <c r="G4" s="190"/>
      <c r="H4" s="190"/>
      <c r="I4" s="191"/>
      <c r="J4" s="191"/>
      <c r="K4" s="191"/>
      <c r="L4" s="191"/>
      <c r="M4" s="191"/>
    </row>
    <row r="5" spans="1:13" ht="15" customHeight="1" x14ac:dyDescent="0.25">
      <c r="C5" s="190" t="s">
        <v>509</v>
      </c>
      <c r="D5" s="190"/>
      <c r="E5" s="190"/>
      <c r="F5" s="190"/>
      <c r="G5" s="190"/>
      <c r="H5" s="190"/>
      <c r="I5" s="191"/>
      <c r="J5" s="191"/>
      <c r="K5" s="191"/>
      <c r="L5" s="191"/>
    </row>
    <row r="6" spans="1:13" x14ac:dyDescent="0.25">
      <c r="C6" s="190" t="s">
        <v>510</v>
      </c>
      <c r="D6" s="191"/>
      <c r="E6" s="191"/>
      <c r="F6" s="191"/>
      <c r="G6" s="191"/>
    </row>
    <row r="7" spans="1:13" ht="15.75" x14ac:dyDescent="0.25">
      <c r="C7" s="159"/>
      <c r="D7" s="160"/>
      <c r="E7" s="160"/>
      <c r="F7" s="160"/>
      <c r="G7" s="160"/>
    </row>
    <row r="9" spans="1:13" x14ac:dyDescent="0.25">
      <c r="A9" s="193" t="s">
        <v>0</v>
      </c>
      <c r="B9" s="194"/>
      <c r="C9" s="194"/>
      <c r="D9" s="1"/>
    </row>
    <row r="10" spans="1:13" ht="22.5" customHeight="1" x14ac:dyDescent="0.25">
      <c r="B10" s="2" t="s">
        <v>502</v>
      </c>
    </row>
    <row r="11" spans="1:13" ht="22.5" customHeight="1" x14ac:dyDescent="0.25">
      <c r="B11" s="2"/>
    </row>
    <row r="12" spans="1:13" ht="22.5" customHeight="1" thickBot="1" x14ac:dyDescent="0.3">
      <c r="B12" s="2"/>
    </row>
    <row r="13" spans="1:13" ht="75.75" customHeight="1" x14ac:dyDescent="0.25">
      <c r="A13" s="198" t="s">
        <v>20</v>
      </c>
      <c r="B13" s="199"/>
      <c r="C13" s="169" t="s">
        <v>352</v>
      </c>
      <c r="D13" s="169" t="s">
        <v>528</v>
      </c>
    </row>
    <row r="14" spans="1:13" ht="15" hidden="1" customHeight="1" x14ac:dyDescent="0.25">
      <c r="A14" s="200"/>
      <c r="B14" s="201"/>
      <c r="C14" s="170"/>
      <c r="D14" s="170"/>
    </row>
    <row r="15" spans="1:13" ht="15" hidden="1" customHeight="1" x14ac:dyDescent="0.25">
      <c r="A15" s="200"/>
      <c r="B15" s="201"/>
      <c r="C15" s="170"/>
      <c r="D15" s="170"/>
    </row>
    <row r="16" spans="1:13" ht="15.75" hidden="1" customHeight="1" thickBot="1" x14ac:dyDescent="0.3">
      <c r="A16" s="202"/>
      <c r="B16" s="203"/>
      <c r="C16" s="170"/>
      <c r="D16" s="170"/>
    </row>
    <row r="17" spans="1:4" ht="95.25" thickBot="1" x14ac:dyDescent="0.3">
      <c r="A17" s="114" t="s">
        <v>350</v>
      </c>
      <c r="B17" s="113" t="s">
        <v>351</v>
      </c>
      <c r="C17" s="172"/>
      <c r="D17" s="172"/>
    </row>
    <row r="18" spans="1:4" ht="16.5" thickBot="1" x14ac:dyDescent="0.3">
      <c r="A18" s="7">
        <v>1</v>
      </c>
      <c r="B18" s="6">
        <v>2</v>
      </c>
      <c r="C18" s="6">
        <v>3</v>
      </c>
      <c r="D18" s="6">
        <v>4</v>
      </c>
    </row>
    <row r="19" spans="1:4" ht="75.75" customHeight="1" thickBot="1" x14ac:dyDescent="0.3">
      <c r="A19" s="163"/>
      <c r="B19" s="195"/>
      <c r="C19" s="195" t="s">
        <v>1</v>
      </c>
      <c r="D19" s="20">
        <f>D21+D39</f>
        <v>48300940.029999971</v>
      </c>
    </row>
    <row r="20" spans="1:4" ht="16.5" hidden="1" customHeight="1" thickBot="1" x14ac:dyDescent="0.3">
      <c r="A20" s="182"/>
      <c r="B20" s="197"/>
      <c r="C20" s="197"/>
      <c r="D20" s="20"/>
    </row>
    <row r="21" spans="1:4" ht="105.75" customHeight="1" thickBot="1" x14ac:dyDescent="0.3">
      <c r="A21" s="195">
        <v>902</v>
      </c>
      <c r="B21" s="204" t="s">
        <v>2</v>
      </c>
      <c r="C21" s="195" t="s">
        <v>3</v>
      </c>
      <c r="D21" s="20">
        <f>D24+D31</f>
        <v>-1200000</v>
      </c>
    </row>
    <row r="22" spans="1:4" ht="16.5" hidden="1" customHeight="1" thickBot="1" x14ac:dyDescent="0.3">
      <c r="A22" s="196"/>
      <c r="B22" s="205"/>
      <c r="C22" s="196"/>
      <c r="D22" s="23"/>
    </row>
    <row r="23" spans="1:4" ht="39.75" hidden="1" customHeight="1" thickBot="1" x14ac:dyDescent="0.3">
      <c r="A23" s="197"/>
      <c r="B23" s="206"/>
      <c r="C23" s="197"/>
      <c r="D23" s="20"/>
    </row>
    <row r="24" spans="1:4" ht="39.75" customHeight="1" x14ac:dyDescent="0.25">
      <c r="A24" s="169">
        <v>902</v>
      </c>
      <c r="B24" s="169" t="s">
        <v>5</v>
      </c>
      <c r="C24" s="169" t="s">
        <v>325</v>
      </c>
      <c r="D24" s="166">
        <f>D27</f>
        <v>0</v>
      </c>
    </row>
    <row r="25" spans="1:4" ht="15" customHeight="1" thickBot="1" x14ac:dyDescent="0.3">
      <c r="A25" s="170"/>
      <c r="B25" s="170"/>
      <c r="C25" s="170"/>
      <c r="D25" s="167"/>
    </row>
    <row r="26" spans="1:4" ht="45.75" hidden="1" customHeight="1" thickBot="1" x14ac:dyDescent="0.3">
      <c r="A26" s="171"/>
      <c r="B26" s="171"/>
      <c r="C26" s="172"/>
      <c r="D26" s="168"/>
    </row>
    <row r="27" spans="1:4" ht="79.5" customHeight="1" thickBot="1" x14ac:dyDescent="0.3">
      <c r="A27" s="176">
        <v>902</v>
      </c>
      <c r="B27" s="176" t="s">
        <v>322</v>
      </c>
      <c r="C27" s="173" t="s">
        <v>324</v>
      </c>
      <c r="D27" s="21">
        <v>0</v>
      </c>
    </row>
    <row r="28" spans="1:4" ht="16.5" hidden="1" customHeight="1" thickBot="1" x14ac:dyDescent="0.3">
      <c r="A28" s="177"/>
      <c r="B28" s="177"/>
      <c r="C28" s="174"/>
      <c r="D28" s="22"/>
    </row>
    <row r="29" spans="1:4" ht="16.5" hidden="1" customHeight="1" thickBot="1" x14ac:dyDescent="0.3">
      <c r="A29" s="177"/>
      <c r="B29" s="177"/>
      <c r="C29" s="174"/>
      <c r="D29" s="22"/>
    </row>
    <row r="30" spans="1:4" ht="16.5" hidden="1" customHeight="1" thickBot="1" x14ac:dyDescent="0.3">
      <c r="A30" s="178"/>
      <c r="B30" s="178"/>
      <c r="C30" s="175"/>
      <c r="D30" s="21">
        <v>0</v>
      </c>
    </row>
    <row r="31" spans="1:4" ht="74.25" customHeight="1" thickBot="1" x14ac:dyDescent="0.3">
      <c r="A31" s="169">
        <v>902</v>
      </c>
      <c r="B31" s="169" t="s">
        <v>6</v>
      </c>
      <c r="C31" s="169" t="s">
        <v>327</v>
      </c>
      <c r="D31" s="14">
        <f>D36</f>
        <v>-1200000</v>
      </c>
    </row>
    <row r="32" spans="1:4" ht="16.5" hidden="1" customHeight="1" thickBot="1" x14ac:dyDescent="0.3">
      <c r="A32" s="170"/>
      <c r="B32" s="170"/>
      <c r="C32" s="170"/>
      <c r="D32" s="13"/>
    </row>
    <row r="33" spans="1:4" ht="16.5" hidden="1" customHeight="1" thickBot="1" x14ac:dyDescent="0.3">
      <c r="A33" s="170"/>
      <c r="B33" s="170"/>
      <c r="C33" s="170"/>
      <c r="D33" s="13"/>
    </row>
    <row r="34" spans="1:4" ht="16.5" hidden="1" customHeight="1" thickBot="1" x14ac:dyDescent="0.3">
      <c r="A34" s="9"/>
      <c r="B34" s="11"/>
      <c r="C34" s="170"/>
      <c r="D34" s="13"/>
    </row>
    <row r="35" spans="1:4" ht="16.5" hidden="1" customHeight="1" thickBot="1" x14ac:dyDescent="0.3">
      <c r="A35" s="10"/>
      <c r="B35" s="12"/>
      <c r="C35" s="172"/>
      <c r="D35" s="14"/>
    </row>
    <row r="36" spans="1:4" ht="69" customHeight="1" thickBot="1" x14ac:dyDescent="0.3">
      <c r="A36" s="163">
        <v>902</v>
      </c>
      <c r="B36" s="163" t="s">
        <v>323</v>
      </c>
      <c r="C36" s="163" t="s">
        <v>326</v>
      </c>
      <c r="D36" s="21">
        <v>-1200000</v>
      </c>
    </row>
    <row r="37" spans="1:4" ht="15.75" hidden="1" customHeight="1" x14ac:dyDescent="0.25">
      <c r="A37" s="164"/>
      <c r="B37" s="164"/>
      <c r="C37" s="164"/>
      <c r="D37" s="22"/>
    </row>
    <row r="38" spans="1:4" ht="15.75" hidden="1" customHeight="1" x14ac:dyDescent="0.25">
      <c r="A38" s="165"/>
      <c r="B38" s="165"/>
      <c r="C38" s="165"/>
      <c r="D38" s="22" t="s">
        <v>4</v>
      </c>
    </row>
    <row r="39" spans="1:4" ht="42.75" customHeight="1" x14ac:dyDescent="0.25">
      <c r="A39" s="18">
        <v>902</v>
      </c>
      <c r="B39" s="18" t="s">
        <v>7</v>
      </c>
      <c r="C39" s="18" t="s">
        <v>8</v>
      </c>
      <c r="D39" s="19">
        <f>D40+D48</f>
        <v>49500940.029999971</v>
      </c>
    </row>
    <row r="40" spans="1:4" ht="46.5" customHeight="1" thickBot="1" x14ac:dyDescent="0.3">
      <c r="A40" s="179">
        <v>902</v>
      </c>
      <c r="B40" s="185" t="s">
        <v>9</v>
      </c>
      <c r="C40" s="179" t="s">
        <v>10</v>
      </c>
      <c r="D40" s="192">
        <f>D42</f>
        <v>-742347938.75</v>
      </c>
    </row>
    <row r="41" spans="1:4" ht="15.75" hidden="1" customHeight="1" thickBot="1" x14ac:dyDescent="0.3">
      <c r="A41" s="172"/>
      <c r="B41" s="184"/>
      <c r="C41" s="172"/>
      <c r="D41" s="168"/>
    </row>
    <row r="42" spans="1:4" ht="44.25" customHeight="1" thickBot="1" x14ac:dyDescent="0.3">
      <c r="A42" s="169">
        <v>902</v>
      </c>
      <c r="B42" s="183" t="s">
        <v>11</v>
      </c>
      <c r="C42" s="169" t="s">
        <v>12</v>
      </c>
      <c r="D42" s="166">
        <f>D44</f>
        <v>-742347938.75</v>
      </c>
    </row>
    <row r="43" spans="1:4" ht="15.75" hidden="1" customHeight="1" thickBot="1" x14ac:dyDescent="0.3">
      <c r="A43" s="172"/>
      <c r="B43" s="184"/>
      <c r="C43" s="172"/>
      <c r="D43" s="168"/>
    </row>
    <row r="44" spans="1:4" ht="54" customHeight="1" thickBot="1" x14ac:dyDescent="0.3">
      <c r="A44" s="169">
        <v>902</v>
      </c>
      <c r="B44" s="183" t="s">
        <v>13</v>
      </c>
      <c r="C44" s="169" t="s">
        <v>14</v>
      </c>
      <c r="D44" s="166">
        <f>D46</f>
        <v>-742347938.75</v>
      </c>
    </row>
    <row r="45" spans="1:4" ht="15.75" hidden="1" customHeight="1" thickBot="1" x14ac:dyDescent="0.3">
      <c r="A45" s="172"/>
      <c r="B45" s="184"/>
      <c r="C45" s="172"/>
      <c r="D45" s="168"/>
    </row>
    <row r="46" spans="1:4" ht="45" customHeight="1" x14ac:dyDescent="0.25">
      <c r="A46" s="163">
        <v>902</v>
      </c>
      <c r="B46" s="180" t="s">
        <v>328</v>
      </c>
      <c r="C46" s="163" t="s">
        <v>329</v>
      </c>
      <c r="D46" s="188">
        <v>-742347938.75</v>
      </c>
    </row>
    <row r="47" spans="1:4" ht="15.75" hidden="1" customHeight="1" thickBot="1" x14ac:dyDescent="0.3">
      <c r="A47" s="182"/>
      <c r="B47" s="181"/>
      <c r="C47" s="182"/>
      <c r="D47" s="189"/>
    </row>
    <row r="48" spans="1:4" ht="16.5" thickBot="1" x14ac:dyDescent="0.3">
      <c r="A48" s="7">
        <v>902</v>
      </c>
      <c r="B48" s="4" t="s">
        <v>16</v>
      </c>
      <c r="C48" s="6" t="s">
        <v>15</v>
      </c>
      <c r="D48" s="14">
        <f t="shared" ref="D48:D50" si="0">D49</f>
        <v>791848878.77999997</v>
      </c>
    </row>
    <row r="49" spans="1:4" ht="16.5" thickBot="1" x14ac:dyDescent="0.3">
      <c r="A49" s="7">
        <v>902</v>
      </c>
      <c r="B49" s="4" t="s">
        <v>330</v>
      </c>
      <c r="C49" s="6" t="s">
        <v>17</v>
      </c>
      <c r="D49" s="14">
        <f t="shared" si="0"/>
        <v>791848878.77999997</v>
      </c>
    </row>
    <row r="50" spans="1:4" ht="15.75" x14ac:dyDescent="0.25">
      <c r="A50" s="8">
        <v>902</v>
      </c>
      <c r="B50" s="3" t="s">
        <v>18</v>
      </c>
      <c r="C50" s="5" t="s">
        <v>19</v>
      </c>
      <c r="D50" s="13">
        <f t="shared" si="0"/>
        <v>791848878.77999997</v>
      </c>
    </row>
    <row r="51" spans="1:4" ht="38.25" customHeight="1" x14ac:dyDescent="0.25">
      <c r="A51" s="186">
        <v>902</v>
      </c>
      <c r="B51" s="187" t="s">
        <v>333</v>
      </c>
      <c r="C51" s="186" t="s">
        <v>331</v>
      </c>
      <c r="D51" s="15">
        <v>791848878.77999997</v>
      </c>
    </row>
    <row r="52" spans="1:4" ht="15.75" hidden="1" x14ac:dyDescent="0.25">
      <c r="A52" s="186"/>
      <c r="B52" s="187"/>
      <c r="C52" s="186"/>
      <c r="D52" s="16"/>
    </row>
    <row r="53" spans="1:4" ht="15.75" hidden="1" x14ac:dyDescent="0.25">
      <c r="A53" s="186"/>
      <c r="B53" s="187"/>
      <c r="C53" s="186"/>
      <c r="D53" s="17">
        <v>198075500</v>
      </c>
    </row>
    <row r="54" spans="1:4" x14ac:dyDescent="0.25">
      <c r="C54" s="111"/>
    </row>
  </sheetData>
  <mergeCells count="46">
    <mergeCell ref="C2:L3"/>
    <mergeCell ref="C4:M4"/>
    <mergeCell ref="C5:L5"/>
    <mergeCell ref="D40:D41"/>
    <mergeCell ref="D42:D43"/>
    <mergeCell ref="A9:C9"/>
    <mergeCell ref="C6:G6"/>
    <mergeCell ref="A21:A23"/>
    <mergeCell ref="D13:D17"/>
    <mergeCell ref="A13:B16"/>
    <mergeCell ref="C13:C17"/>
    <mergeCell ref="A19:A20"/>
    <mergeCell ref="B19:B20"/>
    <mergeCell ref="C19:C20"/>
    <mergeCell ref="C21:C23"/>
    <mergeCell ref="B21:B23"/>
    <mergeCell ref="A51:A53"/>
    <mergeCell ref="B51:B53"/>
    <mergeCell ref="C51:C53"/>
    <mergeCell ref="C46:C47"/>
    <mergeCell ref="D46:D47"/>
    <mergeCell ref="C44:C45"/>
    <mergeCell ref="B46:B47"/>
    <mergeCell ref="A46:A47"/>
    <mergeCell ref="B44:B45"/>
    <mergeCell ref="C40:C41"/>
    <mergeCell ref="B40:B41"/>
    <mergeCell ref="C42:C43"/>
    <mergeCell ref="B42:B43"/>
    <mergeCell ref="A42:A43"/>
    <mergeCell ref="A36:A38"/>
    <mergeCell ref="D24:D26"/>
    <mergeCell ref="D44:D45"/>
    <mergeCell ref="A24:A26"/>
    <mergeCell ref="B24:B26"/>
    <mergeCell ref="C24:C26"/>
    <mergeCell ref="B36:B38"/>
    <mergeCell ref="C36:C38"/>
    <mergeCell ref="A31:A33"/>
    <mergeCell ref="B31:B33"/>
    <mergeCell ref="C31:C35"/>
    <mergeCell ref="C27:C30"/>
    <mergeCell ref="B27:B30"/>
    <mergeCell ref="A27:A30"/>
    <mergeCell ref="A44:A45"/>
    <mergeCell ref="A40:A41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0"/>
  <sheetViews>
    <sheetView topLeftCell="A219" zoomScaleNormal="100" workbookViewId="0">
      <selection activeCell="F169" sqref="F169"/>
    </sheetView>
  </sheetViews>
  <sheetFormatPr defaultRowHeight="15" x14ac:dyDescent="0.25"/>
  <cols>
    <col min="1" max="1" width="33" customWidth="1"/>
    <col min="2" max="2" width="9.7109375" customWidth="1"/>
    <col min="4" max="4" width="15.7109375" customWidth="1"/>
    <col min="6" max="6" width="25" customWidth="1"/>
    <col min="8" max="8" width="14.140625" customWidth="1"/>
    <col min="21" max="21" width="8.85546875" customWidth="1"/>
  </cols>
  <sheetData>
    <row r="1" spans="1:13" x14ac:dyDescent="0.25">
      <c r="C1" s="207" t="s">
        <v>511</v>
      </c>
      <c r="D1" s="191"/>
      <c r="E1" s="191"/>
      <c r="F1" s="191"/>
      <c r="G1" s="191"/>
    </row>
    <row r="2" spans="1:13" ht="24" customHeight="1" x14ac:dyDescent="0.25">
      <c r="C2" s="190" t="s">
        <v>535</v>
      </c>
      <c r="D2" s="190"/>
      <c r="E2" s="190"/>
      <c r="F2" s="190"/>
      <c r="G2" s="190"/>
      <c r="H2" s="190"/>
      <c r="I2" s="191"/>
      <c r="J2" s="191"/>
      <c r="K2" s="191"/>
      <c r="L2" s="191"/>
    </row>
    <row r="3" spans="1:13" ht="1.5" hidden="1" customHeight="1" x14ac:dyDescent="0.25"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1:13" ht="22.5" customHeight="1" x14ac:dyDescent="0.25">
      <c r="C4" s="190" t="s">
        <v>541</v>
      </c>
      <c r="D4" s="190"/>
      <c r="E4" s="190"/>
      <c r="F4" s="190"/>
      <c r="G4" s="190"/>
      <c r="H4" s="190"/>
      <c r="I4" s="191"/>
      <c r="J4" s="191"/>
      <c r="K4" s="191"/>
      <c r="L4" s="191"/>
      <c r="M4" s="191"/>
    </row>
    <row r="5" spans="1:13" ht="28.5" customHeight="1" x14ac:dyDescent="0.25">
      <c r="C5" s="190" t="s">
        <v>520</v>
      </c>
      <c r="D5" s="190"/>
      <c r="E5" s="190"/>
      <c r="F5" s="190"/>
      <c r="G5" s="190"/>
      <c r="H5" s="190"/>
      <c r="I5" s="191"/>
      <c r="J5" s="191"/>
      <c r="K5" s="191"/>
      <c r="L5" s="191"/>
    </row>
    <row r="6" spans="1:13" ht="31.5" customHeight="1" x14ac:dyDescent="0.25">
      <c r="C6" s="190" t="s">
        <v>521</v>
      </c>
      <c r="D6" s="191"/>
      <c r="E6" s="191"/>
      <c r="F6" s="191"/>
      <c r="G6" s="191"/>
      <c r="H6" s="191"/>
      <c r="I6" s="191"/>
    </row>
    <row r="7" spans="1:13" ht="15.75" x14ac:dyDescent="0.25">
      <c r="C7" s="159"/>
      <c r="D7" s="160"/>
      <c r="E7" s="160"/>
      <c r="F7" s="160"/>
      <c r="G7" s="160"/>
    </row>
    <row r="8" spans="1:13" ht="33" customHeight="1" x14ac:dyDescent="0.25">
      <c r="A8" s="208" t="s">
        <v>353</v>
      </c>
      <c r="B8" s="208"/>
      <c r="C8" s="208"/>
      <c r="D8" s="208"/>
      <c r="E8" s="208"/>
      <c r="F8" s="208"/>
    </row>
    <row r="9" spans="1:13" ht="40.5" customHeight="1" x14ac:dyDescent="0.25">
      <c r="A9" s="208" t="s">
        <v>354</v>
      </c>
      <c r="B9" s="208"/>
      <c r="C9" s="208"/>
      <c r="D9" s="208"/>
      <c r="E9" s="208"/>
      <c r="F9" s="208"/>
    </row>
    <row r="10" spans="1:13" ht="16.5" x14ac:dyDescent="0.25">
      <c r="A10" s="208" t="s">
        <v>512</v>
      </c>
      <c r="B10" s="208"/>
      <c r="C10" s="208"/>
      <c r="D10" s="208"/>
      <c r="E10" s="208"/>
      <c r="F10" s="208"/>
    </row>
    <row r="11" spans="1:13" ht="16.5" x14ac:dyDescent="0.25">
      <c r="A11" s="152"/>
      <c r="B11" s="152"/>
      <c r="C11" s="152"/>
      <c r="D11" s="152"/>
      <c r="E11" s="152"/>
      <c r="F11" s="152"/>
    </row>
    <row r="12" spans="1:13" x14ac:dyDescent="0.25">
      <c r="B12" s="26"/>
      <c r="C12" s="26"/>
      <c r="D12" s="26"/>
      <c r="E12" s="26"/>
    </row>
    <row r="13" spans="1:13" ht="15" customHeight="1" x14ac:dyDescent="0.25">
      <c r="A13" s="209" t="s">
        <v>355</v>
      </c>
      <c r="B13" s="212"/>
      <c r="C13" s="212"/>
      <c r="D13" s="212"/>
      <c r="E13" s="212"/>
      <c r="F13" s="213" t="s">
        <v>529</v>
      </c>
    </row>
    <row r="14" spans="1:13" ht="15" customHeight="1" x14ac:dyDescent="0.25">
      <c r="A14" s="210"/>
      <c r="B14" s="212" t="s">
        <v>356</v>
      </c>
      <c r="C14" s="212" t="s">
        <v>357</v>
      </c>
      <c r="D14" s="212" t="s">
        <v>358</v>
      </c>
      <c r="E14" s="212" t="s">
        <v>359</v>
      </c>
      <c r="F14" s="214"/>
    </row>
    <row r="15" spans="1:13" ht="36.75" customHeight="1" x14ac:dyDescent="0.25">
      <c r="A15" s="211"/>
      <c r="B15" s="212"/>
      <c r="C15" s="212"/>
      <c r="D15" s="212"/>
      <c r="E15" s="212"/>
      <c r="F15" s="215"/>
    </row>
    <row r="16" spans="1:13" ht="15" customHeight="1" x14ac:dyDescent="0.25">
      <c r="A16" s="27">
        <v>1</v>
      </c>
      <c r="B16" s="28">
        <v>2</v>
      </c>
      <c r="C16" s="28">
        <v>3</v>
      </c>
      <c r="D16" s="28">
        <v>4</v>
      </c>
      <c r="E16" s="28">
        <v>5</v>
      </c>
      <c r="F16" s="161">
        <v>6</v>
      </c>
    </row>
    <row r="17" spans="1:6" ht="28.5" x14ac:dyDescent="0.25">
      <c r="A17" s="29" t="s">
        <v>22</v>
      </c>
      <c r="B17" s="30" t="s">
        <v>23</v>
      </c>
      <c r="C17" s="30"/>
      <c r="D17" s="30"/>
      <c r="E17" s="30"/>
      <c r="F17" s="58">
        <f>F18+F22+F29+F55+F66+F70+F63+F52</f>
        <v>145748509.24000001</v>
      </c>
    </row>
    <row r="18" spans="1:6" ht="45" x14ac:dyDescent="0.25">
      <c r="A18" s="32" t="s">
        <v>24</v>
      </c>
      <c r="B18" s="33" t="s">
        <v>23</v>
      </c>
      <c r="C18" s="33" t="s">
        <v>25</v>
      </c>
      <c r="D18" s="33"/>
      <c r="E18" s="33"/>
      <c r="F18" s="34">
        <f t="shared" ref="F18:F20" si="0">F19</f>
        <v>2729700</v>
      </c>
    </row>
    <row r="19" spans="1:6" ht="45" x14ac:dyDescent="0.25">
      <c r="A19" s="32" t="s">
        <v>26</v>
      </c>
      <c r="B19" s="33" t="s">
        <v>23</v>
      </c>
      <c r="C19" s="33" t="s">
        <v>25</v>
      </c>
      <c r="D19" s="33" t="s">
        <v>27</v>
      </c>
      <c r="E19" s="33"/>
      <c r="F19" s="34">
        <f t="shared" si="0"/>
        <v>2729700</v>
      </c>
    </row>
    <row r="20" spans="1:6" ht="30" x14ac:dyDescent="0.25">
      <c r="A20" s="32" t="s">
        <v>28</v>
      </c>
      <c r="B20" s="33" t="s">
        <v>23</v>
      </c>
      <c r="C20" s="33" t="s">
        <v>25</v>
      </c>
      <c r="D20" s="33" t="s">
        <v>27</v>
      </c>
      <c r="E20" s="33"/>
      <c r="F20" s="34">
        <f t="shared" si="0"/>
        <v>2729700</v>
      </c>
    </row>
    <row r="21" spans="1:6" ht="30" x14ac:dyDescent="0.25">
      <c r="A21" s="32" t="s">
        <v>29</v>
      </c>
      <c r="B21" s="33" t="s">
        <v>23</v>
      </c>
      <c r="C21" s="33" t="s">
        <v>25</v>
      </c>
      <c r="D21" s="33" t="s">
        <v>27</v>
      </c>
      <c r="E21" s="33"/>
      <c r="F21" s="60">
        <v>2729700</v>
      </c>
    </row>
    <row r="22" spans="1:6" ht="60" x14ac:dyDescent="0.25">
      <c r="A22" s="32" t="s">
        <v>31</v>
      </c>
      <c r="B22" s="33" t="s">
        <v>23</v>
      </c>
      <c r="C22" s="33" t="s">
        <v>32</v>
      </c>
      <c r="D22" s="33"/>
      <c r="E22" s="33"/>
      <c r="F22" s="34">
        <f>F23+F27</f>
        <v>355000</v>
      </c>
    </row>
    <row r="23" spans="1:6" ht="45" x14ac:dyDescent="0.25">
      <c r="A23" s="32" t="s">
        <v>26</v>
      </c>
      <c r="B23" s="33" t="s">
        <v>23</v>
      </c>
      <c r="C23" s="33" t="s">
        <v>32</v>
      </c>
      <c r="D23" s="33"/>
      <c r="E23" s="33"/>
      <c r="F23" s="34">
        <f>F24</f>
        <v>180000</v>
      </c>
    </row>
    <row r="24" spans="1:6" x14ac:dyDescent="0.25">
      <c r="A24" s="32" t="s">
        <v>33</v>
      </c>
      <c r="B24" s="33" t="s">
        <v>23</v>
      </c>
      <c r="C24" s="33" t="s">
        <v>32</v>
      </c>
      <c r="D24" s="33" t="s">
        <v>34</v>
      </c>
      <c r="E24" s="33"/>
      <c r="F24" s="34">
        <f>F26</f>
        <v>180000</v>
      </c>
    </row>
    <row r="25" spans="1:6" ht="30" x14ac:dyDescent="0.25">
      <c r="A25" s="32" t="s">
        <v>35</v>
      </c>
      <c r="B25" s="33" t="s">
        <v>23</v>
      </c>
      <c r="C25" s="33" t="s">
        <v>32</v>
      </c>
      <c r="D25" s="33" t="s">
        <v>34</v>
      </c>
      <c r="E25" s="33" t="s">
        <v>36</v>
      </c>
      <c r="F25" s="34"/>
    </row>
    <row r="26" spans="1:6" ht="30" x14ac:dyDescent="0.25">
      <c r="A26" s="32" t="s">
        <v>37</v>
      </c>
      <c r="B26" s="33" t="s">
        <v>23</v>
      </c>
      <c r="C26" s="33" t="s">
        <v>32</v>
      </c>
      <c r="D26" s="33" t="s">
        <v>34</v>
      </c>
      <c r="E26" s="33" t="s">
        <v>38</v>
      </c>
      <c r="F26" s="35">
        <v>180000</v>
      </c>
    </row>
    <row r="27" spans="1:6" ht="45" x14ac:dyDescent="0.25">
      <c r="A27" s="32" t="s">
        <v>39</v>
      </c>
      <c r="B27" s="33" t="s">
        <v>23</v>
      </c>
      <c r="C27" s="33" t="s">
        <v>32</v>
      </c>
      <c r="D27" s="33" t="s">
        <v>40</v>
      </c>
      <c r="E27" s="33"/>
      <c r="F27" s="34">
        <f>F28</f>
        <v>175000</v>
      </c>
    </row>
    <row r="28" spans="1:6" ht="105" x14ac:dyDescent="0.25">
      <c r="A28" s="32" t="s">
        <v>300</v>
      </c>
      <c r="B28" s="33" t="s">
        <v>23</v>
      </c>
      <c r="C28" s="33" t="s">
        <v>32</v>
      </c>
      <c r="D28" s="33" t="s">
        <v>40</v>
      </c>
      <c r="E28" s="33" t="s">
        <v>219</v>
      </c>
      <c r="F28" s="35">
        <v>175000</v>
      </c>
    </row>
    <row r="29" spans="1:6" ht="30" x14ac:dyDescent="0.25">
      <c r="A29" s="32" t="s">
        <v>41</v>
      </c>
      <c r="B29" s="33" t="s">
        <v>23</v>
      </c>
      <c r="C29" s="33" t="s">
        <v>42</v>
      </c>
      <c r="D29" s="33"/>
      <c r="E29" s="33"/>
      <c r="F29" s="34">
        <f>F30+F43+F39</f>
        <v>39183230</v>
      </c>
    </row>
    <row r="30" spans="1:6" ht="45" x14ac:dyDescent="0.25">
      <c r="A30" s="32" t="s">
        <v>26</v>
      </c>
      <c r="B30" s="33" t="s">
        <v>23</v>
      </c>
      <c r="C30" s="33" t="s">
        <v>42</v>
      </c>
      <c r="D30" s="33"/>
      <c r="E30" s="33"/>
      <c r="F30" s="34">
        <f>F31</f>
        <v>39183230</v>
      </c>
    </row>
    <row r="31" spans="1:6" x14ac:dyDescent="0.25">
      <c r="A31" s="32" t="s">
        <v>33</v>
      </c>
      <c r="B31" s="33" t="s">
        <v>23</v>
      </c>
      <c r="C31" s="33" t="s">
        <v>42</v>
      </c>
      <c r="D31" s="33"/>
      <c r="E31" s="33"/>
      <c r="F31" s="34">
        <f>F32+F44+F45+F46+F47+F48+F49+F50</f>
        <v>39183230</v>
      </c>
    </row>
    <row r="32" spans="1:6" x14ac:dyDescent="0.25">
      <c r="A32" s="32" t="s">
        <v>43</v>
      </c>
      <c r="B32" s="33" t="s">
        <v>23</v>
      </c>
      <c r="C32" s="33" t="s">
        <v>42</v>
      </c>
      <c r="D32" s="33" t="s">
        <v>34</v>
      </c>
      <c r="E32" s="33"/>
      <c r="F32" s="34">
        <f>F33+F34+F35+F36+F37+F38</f>
        <v>35078900</v>
      </c>
    </row>
    <row r="33" spans="1:6" ht="30" x14ac:dyDescent="0.25">
      <c r="A33" s="32" t="s">
        <v>29</v>
      </c>
      <c r="B33" s="33" t="s">
        <v>23</v>
      </c>
      <c r="C33" s="33" t="s">
        <v>42</v>
      </c>
      <c r="D33" s="33" t="s">
        <v>34</v>
      </c>
      <c r="E33" s="33"/>
      <c r="F33" s="35">
        <v>32205900</v>
      </c>
    </row>
    <row r="34" spans="1:6" ht="30" x14ac:dyDescent="0.25">
      <c r="A34" s="32" t="s">
        <v>35</v>
      </c>
      <c r="B34" s="33" t="s">
        <v>23</v>
      </c>
      <c r="C34" s="33" t="s">
        <v>42</v>
      </c>
      <c r="D34" s="33" t="s">
        <v>34</v>
      </c>
      <c r="E34" s="33"/>
      <c r="F34" s="34"/>
    </row>
    <row r="35" spans="1:6" ht="45" x14ac:dyDescent="0.25">
      <c r="A35" s="32" t="s">
        <v>44</v>
      </c>
      <c r="B35" s="33" t="s">
        <v>23</v>
      </c>
      <c r="C35" s="33" t="s">
        <v>42</v>
      </c>
      <c r="D35" s="33" t="s">
        <v>34</v>
      </c>
      <c r="E35" s="33"/>
      <c r="F35" s="34"/>
    </row>
    <row r="36" spans="1:6" ht="30" x14ac:dyDescent="0.25">
      <c r="A36" s="32" t="s">
        <v>37</v>
      </c>
      <c r="B36" s="33" t="s">
        <v>23</v>
      </c>
      <c r="C36" s="33" t="s">
        <v>42</v>
      </c>
      <c r="D36" s="33" t="s">
        <v>34</v>
      </c>
      <c r="E36" s="33"/>
      <c r="F36" s="35">
        <v>2873000</v>
      </c>
    </row>
    <row r="37" spans="1:6" ht="30" x14ac:dyDescent="0.25">
      <c r="A37" s="32" t="s">
        <v>45</v>
      </c>
      <c r="B37" s="33" t="s">
        <v>23</v>
      </c>
      <c r="C37" s="33" t="s">
        <v>42</v>
      </c>
      <c r="D37" s="33" t="s">
        <v>34</v>
      </c>
      <c r="E37" s="33"/>
      <c r="F37" s="34"/>
    </row>
    <row r="38" spans="1:6" ht="30" x14ac:dyDescent="0.25">
      <c r="A38" s="32" t="s">
        <v>46</v>
      </c>
      <c r="B38" s="33" t="s">
        <v>23</v>
      </c>
      <c r="C38" s="33" t="s">
        <v>42</v>
      </c>
      <c r="D38" s="33" t="s">
        <v>34</v>
      </c>
      <c r="E38" s="33"/>
      <c r="F38" s="34"/>
    </row>
    <row r="39" spans="1:6" x14ac:dyDescent="0.25">
      <c r="A39" s="32" t="s">
        <v>47</v>
      </c>
      <c r="B39" s="33" t="s">
        <v>23</v>
      </c>
      <c r="C39" s="33" t="s">
        <v>42</v>
      </c>
      <c r="D39" s="33"/>
      <c r="E39" s="33"/>
      <c r="F39" s="34">
        <f t="shared" ref="F39:F41" si="1">F40</f>
        <v>0</v>
      </c>
    </row>
    <row r="40" spans="1:6" x14ac:dyDescent="0.25">
      <c r="A40" s="32" t="s">
        <v>47</v>
      </c>
      <c r="B40" s="33" t="s">
        <v>23</v>
      </c>
      <c r="C40" s="33" t="s">
        <v>42</v>
      </c>
      <c r="D40" s="33" t="s">
        <v>48</v>
      </c>
      <c r="E40" s="33"/>
      <c r="F40" s="34">
        <f t="shared" si="1"/>
        <v>0</v>
      </c>
    </row>
    <row r="41" spans="1:6" ht="30" x14ac:dyDescent="0.25">
      <c r="A41" s="32" t="s">
        <v>49</v>
      </c>
      <c r="B41" s="33" t="s">
        <v>23</v>
      </c>
      <c r="C41" s="33" t="s">
        <v>42</v>
      </c>
      <c r="D41" s="33" t="s">
        <v>48</v>
      </c>
      <c r="E41" s="33"/>
      <c r="F41" s="34">
        <f t="shared" si="1"/>
        <v>0</v>
      </c>
    </row>
    <row r="42" spans="1:6" ht="30" x14ac:dyDescent="0.25">
      <c r="A42" s="93" t="s">
        <v>37</v>
      </c>
      <c r="B42" s="63" t="s">
        <v>23</v>
      </c>
      <c r="C42" s="63" t="s">
        <v>42</v>
      </c>
      <c r="D42" s="63" t="s">
        <v>48</v>
      </c>
      <c r="E42" s="63" t="s">
        <v>38</v>
      </c>
      <c r="F42" s="35">
        <v>0</v>
      </c>
    </row>
    <row r="43" spans="1:6" x14ac:dyDescent="0.25">
      <c r="A43" s="32" t="s">
        <v>272</v>
      </c>
      <c r="B43" s="33" t="s">
        <v>23</v>
      </c>
      <c r="C43" s="33" t="s">
        <v>42</v>
      </c>
      <c r="D43" s="33" t="s">
        <v>259</v>
      </c>
      <c r="E43" s="33" t="s">
        <v>30</v>
      </c>
      <c r="F43" s="35"/>
    </row>
    <row r="44" spans="1:6" ht="30" x14ac:dyDescent="0.25">
      <c r="A44" s="32" t="s">
        <v>52</v>
      </c>
      <c r="B44" s="33" t="s">
        <v>23</v>
      </c>
      <c r="C44" s="33" t="s">
        <v>42</v>
      </c>
      <c r="D44" s="33" t="s">
        <v>220</v>
      </c>
      <c r="E44" s="33"/>
      <c r="F44" s="35">
        <v>443000</v>
      </c>
    </row>
    <row r="45" spans="1:6" x14ac:dyDescent="0.25">
      <c r="A45" s="32" t="s">
        <v>53</v>
      </c>
      <c r="B45" s="33" t="s">
        <v>23</v>
      </c>
      <c r="C45" s="33" t="s">
        <v>42</v>
      </c>
      <c r="D45" s="33" t="s">
        <v>221</v>
      </c>
      <c r="E45" s="33"/>
      <c r="F45" s="35">
        <v>2300</v>
      </c>
    </row>
    <row r="46" spans="1:6" ht="30" x14ac:dyDescent="0.25">
      <c r="A46" s="32" t="s">
        <v>54</v>
      </c>
      <c r="B46" s="33" t="s">
        <v>23</v>
      </c>
      <c r="C46" s="33" t="s">
        <v>42</v>
      </c>
      <c r="D46" s="33" t="s">
        <v>222</v>
      </c>
      <c r="E46" s="33"/>
      <c r="F46" s="35">
        <v>0</v>
      </c>
    </row>
    <row r="47" spans="1:6" ht="30" x14ac:dyDescent="0.25">
      <c r="A47" s="32" t="s">
        <v>55</v>
      </c>
      <c r="B47" s="33" t="s">
        <v>23</v>
      </c>
      <c r="C47" s="33" t="s">
        <v>42</v>
      </c>
      <c r="D47" s="33" t="s">
        <v>400</v>
      </c>
      <c r="E47" s="33"/>
      <c r="F47" s="35">
        <v>874030</v>
      </c>
    </row>
    <row r="48" spans="1:6" ht="30" x14ac:dyDescent="0.25">
      <c r="A48" s="32" t="s">
        <v>56</v>
      </c>
      <c r="B48" s="33" t="s">
        <v>23</v>
      </c>
      <c r="C48" s="33" t="s">
        <v>42</v>
      </c>
      <c r="D48" s="33" t="s">
        <v>400</v>
      </c>
      <c r="E48" s="33"/>
      <c r="F48" s="35">
        <v>0</v>
      </c>
    </row>
    <row r="49" spans="1:6" ht="139.5" customHeight="1" x14ac:dyDescent="0.25">
      <c r="A49" s="36" t="s">
        <v>515</v>
      </c>
      <c r="B49" s="33" t="s">
        <v>23</v>
      </c>
      <c r="C49" s="33" t="s">
        <v>42</v>
      </c>
      <c r="D49" s="33" t="s">
        <v>514</v>
      </c>
      <c r="E49" s="33" t="s">
        <v>517</v>
      </c>
      <c r="F49" s="37">
        <v>776100</v>
      </c>
    </row>
    <row r="50" spans="1:6" ht="99" customHeight="1" x14ac:dyDescent="0.25">
      <c r="A50" s="36" t="s">
        <v>516</v>
      </c>
      <c r="B50" s="33" t="s">
        <v>23</v>
      </c>
      <c r="C50" s="33" t="s">
        <v>42</v>
      </c>
      <c r="D50" s="33" t="s">
        <v>513</v>
      </c>
      <c r="E50" s="33" t="s">
        <v>517</v>
      </c>
      <c r="F50" s="38">
        <v>2008900</v>
      </c>
    </row>
    <row r="51" spans="1:6" ht="189" x14ac:dyDescent="0.25">
      <c r="A51" s="39" t="s">
        <v>58</v>
      </c>
      <c r="B51" s="33" t="s">
        <v>23</v>
      </c>
      <c r="C51" s="33" t="s">
        <v>42</v>
      </c>
      <c r="D51" s="33" t="s">
        <v>57</v>
      </c>
      <c r="E51" s="33" t="s">
        <v>51</v>
      </c>
      <c r="F51" s="38"/>
    </row>
    <row r="52" spans="1:6" x14ac:dyDescent="0.25">
      <c r="A52" s="32" t="s">
        <v>294</v>
      </c>
      <c r="B52" s="33" t="s">
        <v>23</v>
      </c>
      <c r="C52" s="33" t="s">
        <v>96</v>
      </c>
      <c r="D52" s="33"/>
      <c r="E52" s="33"/>
      <c r="F52" s="34">
        <f>F53</f>
        <v>5400</v>
      </c>
    </row>
    <row r="53" spans="1:6" ht="110.25" x14ac:dyDescent="0.25">
      <c r="A53" s="102" t="s">
        <v>295</v>
      </c>
      <c r="B53" s="33" t="s">
        <v>23</v>
      </c>
      <c r="C53" s="33" t="s">
        <v>96</v>
      </c>
      <c r="D53" s="33" t="s">
        <v>208</v>
      </c>
      <c r="E53" s="33"/>
      <c r="F53" s="34">
        <f>F54</f>
        <v>5400</v>
      </c>
    </row>
    <row r="54" spans="1:6" ht="63" x14ac:dyDescent="0.25">
      <c r="A54" s="101" t="s">
        <v>296</v>
      </c>
      <c r="B54" s="33" t="s">
        <v>23</v>
      </c>
      <c r="C54" s="33" t="s">
        <v>96</v>
      </c>
      <c r="D54" s="33" t="s">
        <v>208</v>
      </c>
      <c r="E54" s="33" t="s">
        <v>38</v>
      </c>
      <c r="F54" s="35">
        <v>5400</v>
      </c>
    </row>
    <row r="55" spans="1:6" ht="75" x14ac:dyDescent="0.25">
      <c r="A55" s="32" t="s">
        <v>59</v>
      </c>
      <c r="B55" s="33" t="s">
        <v>23</v>
      </c>
      <c r="C55" s="33" t="s">
        <v>60</v>
      </c>
      <c r="D55" s="33"/>
      <c r="E55" s="33"/>
      <c r="F55" s="59">
        <f>F56+F61</f>
        <v>11242600</v>
      </c>
    </row>
    <row r="56" spans="1:6" ht="45" x14ac:dyDescent="0.25">
      <c r="A56" s="32" t="s">
        <v>26</v>
      </c>
      <c r="B56" s="33" t="s">
        <v>23</v>
      </c>
      <c r="C56" s="33" t="s">
        <v>60</v>
      </c>
      <c r="D56" s="33"/>
      <c r="E56" s="33"/>
      <c r="F56" s="34">
        <f>F57</f>
        <v>9552300</v>
      </c>
    </row>
    <row r="57" spans="1:6" x14ac:dyDescent="0.25">
      <c r="A57" s="32" t="s">
        <v>33</v>
      </c>
      <c r="B57" s="33" t="s">
        <v>23</v>
      </c>
      <c r="C57" s="33" t="s">
        <v>60</v>
      </c>
      <c r="D57" s="33"/>
      <c r="E57" s="33"/>
      <c r="F57" s="34">
        <f>F58+F59+F60</f>
        <v>9552300</v>
      </c>
    </row>
    <row r="58" spans="1:6" x14ac:dyDescent="0.25">
      <c r="A58" s="32" t="s">
        <v>237</v>
      </c>
      <c r="B58" s="33" t="s">
        <v>23</v>
      </c>
      <c r="C58" s="33" t="s">
        <v>60</v>
      </c>
      <c r="D58" s="33" t="s">
        <v>34</v>
      </c>
      <c r="E58" s="33"/>
      <c r="F58" s="35">
        <v>9552300</v>
      </c>
    </row>
    <row r="59" spans="1:6" x14ac:dyDescent="0.25">
      <c r="A59" s="32" t="s">
        <v>272</v>
      </c>
      <c r="B59" s="33" t="s">
        <v>23</v>
      </c>
      <c r="C59" s="33" t="s">
        <v>60</v>
      </c>
      <c r="D59" s="33" t="s">
        <v>259</v>
      </c>
      <c r="E59" s="33"/>
      <c r="F59" s="35">
        <v>0</v>
      </c>
    </row>
    <row r="60" spans="1:6" x14ac:dyDescent="0.25">
      <c r="A60" s="32" t="s">
        <v>61</v>
      </c>
      <c r="B60" s="33" t="s">
        <v>23</v>
      </c>
      <c r="C60" s="33" t="s">
        <v>60</v>
      </c>
      <c r="D60" s="33" t="s">
        <v>246</v>
      </c>
      <c r="E60" s="33"/>
      <c r="F60" s="35"/>
    </row>
    <row r="61" spans="1:6" ht="45" x14ac:dyDescent="0.25">
      <c r="A61" s="32" t="s">
        <v>62</v>
      </c>
      <c r="B61" s="33" t="s">
        <v>23</v>
      </c>
      <c r="C61" s="33" t="s">
        <v>60</v>
      </c>
      <c r="D61" s="33" t="s">
        <v>63</v>
      </c>
      <c r="E61" s="33"/>
      <c r="F61" s="34">
        <f>F62</f>
        <v>1690300</v>
      </c>
    </row>
    <row r="62" spans="1:6" ht="30" x14ac:dyDescent="0.25">
      <c r="A62" s="32" t="s">
        <v>29</v>
      </c>
      <c r="B62" s="33" t="s">
        <v>23</v>
      </c>
      <c r="C62" s="33" t="s">
        <v>60</v>
      </c>
      <c r="D62" s="33" t="s">
        <v>63</v>
      </c>
      <c r="E62" s="33"/>
      <c r="F62" s="35">
        <v>1690300</v>
      </c>
    </row>
    <row r="63" spans="1:6" ht="30" x14ac:dyDescent="0.25">
      <c r="A63" s="40" t="s">
        <v>64</v>
      </c>
      <c r="B63" s="33" t="s">
        <v>23</v>
      </c>
      <c r="C63" s="33" t="s">
        <v>65</v>
      </c>
      <c r="D63" s="33"/>
      <c r="E63" s="33"/>
      <c r="F63" s="34">
        <f>F64</f>
        <v>0</v>
      </c>
    </row>
    <row r="64" spans="1:6" ht="105" x14ac:dyDescent="0.25">
      <c r="A64" s="36" t="s">
        <v>66</v>
      </c>
      <c r="B64" s="33" t="s">
        <v>23</v>
      </c>
      <c r="C64" s="33" t="s">
        <v>65</v>
      </c>
      <c r="D64" s="33" t="s">
        <v>50</v>
      </c>
      <c r="E64" s="33"/>
      <c r="F64" s="34">
        <f>F65</f>
        <v>0</v>
      </c>
    </row>
    <row r="65" spans="1:6" ht="30" x14ac:dyDescent="0.25">
      <c r="A65" s="32" t="s">
        <v>21</v>
      </c>
      <c r="B65" s="33" t="s">
        <v>23</v>
      </c>
      <c r="C65" s="33" t="s">
        <v>65</v>
      </c>
      <c r="D65" s="33" t="s">
        <v>50</v>
      </c>
      <c r="E65" s="33" t="s">
        <v>51</v>
      </c>
      <c r="F65" s="34">
        <v>0</v>
      </c>
    </row>
    <row r="66" spans="1:6" x14ac:dyDescent="0.25">
      <c r="A66" s="32" t="s">
        <v>47</v>
      </c>
      <c r="B66" s="33" t="s">
        <v>23</v>
      </c>
      <c r="C66" s="33" t="s">
        <v>67</v>
      </c>
      <c r="D66" s="33"/>
      <c r="E66" s="33"/>
      <c r="F66" s="34">
        <f t="shared" ref="F66:F68" si="2">F67</f>
        <v>200000</v>
      </c>
    </row>
    <row r="67" spans="1:6" x14ac:dyDescent="0.25">
      <c r="A67" s="32" t="s">
        <v>47</v>
      </c>
      <c r="B67" s="33" t="s">
        <v>23</v>
      </c>
      <c r="C67" s="33" t="s">
        <v>67</v>
      </c>
      <c r="D67" s="33" t="s">
        <v>48</v>
      </c>
      <c r="E67" s="33"/>
      <c r="F67" s="34">
        <f t="shared" si="2"/>
        <v>200000</v>
      </c>
    </row>
    <row r="68" spans="1:6" ht="30" x14ac:dyDescent="0.25">
      <c r="A68" s="32" t="s">
        <v>49</v>
      </c>
      <c r="B68" s="33" t="s">
        <v>23</v>
      </c>
      <c r="C68" s="33" t="s">
        <v>67</v>
      </c>
      <c r="D68" s="33" t="s">
        <v>48</v>
      </c>
      <c r="E68" s="33"/>
      <c r="F68" s="34">
        <f t="shared" si="2"/>
        <v>200000</v>
      </c>
    </row>
    <row r="69" spans="1:6" x14ac:dyDescent="0.25">
      <c r="A69" s="32" t="s">
        <v>68</v>
      </c>
      <c r="B69" s="33" t="s">
        <v>23</v>
      </c>
      <c r="C69" s="33" t="s">
        <v>67</v>
      </c>
      <c r="D69" s="33" t="s">
        <v>48</v>
      </c>
      <c r="E69" s="33" t="s">
        <v>69</v>
      </c>
      <c r="F69" s="35">
        <v>200000</v>
      </c>
    </row>
    <row r="70" spans="1:6" ht="30" x14ac:dyDescent="0.25">
      <c r="A70" s="32" t="s">
        <v>70</v>
      </c>
      <c r="B70" s="33" t="s">
        <v>23</v>
      </c>
      <c r="C70" s="33" t="s">
        <v>71</v>
      </c>
      <c r="D70" s="33"/>
      <c r="E70" s="33"/>
      <c r="F70" s="34">
        <f>F71+F76+F78+F87+F77</f>
        <v>92032579.239999995</v>
      </c>
    </row>
    <row r="71" spans="1:6" ht="60" x14ac:dyDescent="0.25">
      <c r="A71" s="32" t="s">
        <v>72</v>
      </c>
      <c r="B71" s="33" t="s">
        <v>23</v>
      </c>
      <c r="C71" s="33" t="s">
        <v>71</v>
      </c>
      <c r="D71" s="33" t="s">
        <v>73</v>
      </c>
      <c r="E71" s="33"/>
      <c r="F71" s="34">
        <f>F72</f>
        <v>167055</v>
      </c>
    </row>
    <row r="72" spans="1:6" ht="30" x14ac:dyDescent="0.25">
      <c r="A72" s="32" t="s">
        <v>74</v>
      </c>
      <c r="B72" s="33" t="s">
        <v>23</v>
      </c>
      <c r="C72" s="33" t="s">
        <v>71</v>
      </c>
      <c r="D72" s="33" t="s">
        <v>73</v>
      </c>
      <c r="E72" s="33"/>
      <c r="F72" s="34">
        <f>F73+F74+F75</f>
        <v>167055</v>
      </c>
    </row>
    <row r="73" spans="1:6" ht="30" x14ac:dyDescent="0.25">
      <c r="A73" s="32" t="s">
        <v>37</v>
      </c>
      <c r="B73" s="33" t="s">
        <v>23</v>
      </c>
      <c r="C73" s="33" t="s">
        <v>71</v>
      </c>
      <c r="D73" s="33" t="s">
        <v>73</v>
      </c>
      <c r="E73" s="33" t="s">
        <v>38</v>
      </c>
      <c r="F73" s="35">
        <v>44755</v>
      </c>
    </row>
    <row r="74" spans="1:6" ht="30" x14ac:dyDescent="0.25">
      <c r="A74" s="32" t="s">
        <v>21</v>
      </c>
      <c r="B74" s="33" t="s">
        <v>23</v>
      </c>
      <c r="C74" s="33" t="s">
        <v>71</v>
      </c>
      <c r="D74" s="33" t="s">
        <v>50</v>
      </c>
      <c r="E74" s="33" t="s">
        <v>51</v>
      </c>
      <c r="F74" s="35"/>
    </row>
    <row r="75" spans="1:6" x14ac:dyDescent="0.25">
      <c r="A75" s="32" t="s">
        <v>273</v>
      </c>
      <c r="B75" s="33" t="s">
        <v>23</v>
      </c>
      <c r="C75" s="33" t="s">
        <v>71</v>
      </c>
      <c r="D75" s="33" t="s">
        <v>73</v>
      </c>
      <c r="E75" s="33" t="s">
        <v>122</v>
      </c>
      <c r="F75" s="35">
        <v>122300</v>
      </c>
    </row>
    <row r="76" spans="1:6" x14ac:dyDescent="0.25">
      <c r="A76" s="32" t="s">
        <v>334</v>
      </c>
      <c r="B76" s="33" t="s">
        <v>23</v>
      </c>
      <c r="C76" s="33" t="s">
        <v>71</v>
      </c>
      <c r="D76" s="33" t="s">
        <v>83</v>
      </c>
      <c r="E76" s="33" t="s">
        <v>117</v>
      </c>
      <c r="F76" s="34">
        <v>77969000</v>
      </c>
    </row>
    <row r="77" spans="1:6" ht="30" x14ac:dyDescent="0.25">
      <c r="A77" s="32" t="s">
        <v>253</v>
      </c>
      <c r="B77" s="33" t="s">
        <v>23</v>
      </c>
      <c r="C77" s="33" t="s">
        <v>71</v>
      </c>
      <c r="D77" s="33" t="s">
        <v>256</v>
      </c>
      <c r="E77" s="33" t="s">
        <v>38</v>
      </c>
      <c r="F77" s="35"/>
    </row>
    <row r="78" spans="1:6" x14ac:dyDescent="0.25">
      <c r="A78" s="32"/>
      <c r="B78" s="33" t="s">
        <v>75</v>
      </c>
      <c r="C78" s="33" t="s">
        <v>71</v>
      </c>
      <c r="D78" s="33" t="s">
        <v>209</v>
      </c>
      <c r="E78" s="33"/>
      <c r="F78" s="34">
        <f>F79+F80+F81+F82+F83+F84+F86+F88+F89+F90+F85</f>
        <v>11401324.24</v>
      </c>
    </row>
    <row r="79" spans="1:6" ht="31.5" x14ac:dyDescent="0.25">
      <c r="A79" s="41" t="s">
        <v>406</v>
      </c>
      <c r="B79" s="33" t="s">
        <v>23</v>
      </c>
      <c r="C79" s="33" t="s">
        <v>71</v>
      </c>
      <c r="D79" s="33" t="s">
        <v>76</v>
      </c>
      <c r="E79" s="33"/>
      <c r="F79" s="35">
        <v>4408460.24</v>
      </c>
    </row>
    <row r="80" spans="1:6" ht="78.75" x14ac:dyDescent="0.25">
      <c r="A80" s="110" t="s">
        <v>415</v>
      </c>
      <c r="B80" s="33" t="s">
        <v>23</v>
      </c>
      <c r="C80" s="33" t="s">
        <v>71</v>
      </c>
      <c r="D80" s="33" t="s">
        <v>77</v>
      </c>
      <c r="E80" s="33"/>
      <c r="F80" s="35">
        <v>35000</v>
      </c>
    </row>
    <row r="81" spans="1:6" ht="94.5" x14ac:dyDescent="0.25">
      <c r="A81" s="110" t="s">
        <v>418</v>
      </c>
      <c r="B81" s="33" t="s">
        <v>23</v>
      </c>
      <c r="C81" s="33" t="s">
        <v>71</v>
      </c>
      <c r="D81" s="33" t="s">
        <v>78</v>
      </c>
      <c r="E81" s="33"/>
      <c r="F81" s="35">
        <v>45000</v>
      </c>
    </row>
    <row r="82" spans="1:6" ht="79.5" thickBot="1" x14ac:dyDescent="0.3">
      <c r="A82" s="136" t="s">
        <v>417</v>
      </c>
      <c r="B82" s="33" t="s">
        <v>23</v>
      </c>
      <c r="C82" s="33" t="s">
        <v>71</v>
      </c>
      <c r="D82" s="33" t="s">
        <v>79</v>
      </c>
      <c r="E82" s="33"/>
      <c r="F82" s="35">
        <v>20000</v>
      </c>
    </row>
    <row r="83" spans="1:6" ht="15.75" x14ac:dyDescent="0.25">
      <c r="A83" s="137"/>
      <c r="B83" s="33"/>
      <c r="C83" s="33"/>
      <c r="D83" s="33"/>
      <c r="E83" s="33"/>
      <c r="F83" s="35">
        <v>0</v>
      </c>
    </row>
    <row r="84" spans="1:6" ht="112.5" customHeight="1" x14ac:dyDescent="0.25">
      <c r="A84" s="42" t="s">
        <v>431</v>
      </c>
      <c r="B84" s="33" t="s">
        <v>23</v>
      </c>
      <c r="C84" s="33" t="s">
        <v>71</v>
      </c>
      <c r="D84" s="33" t="s">
        <v>81</v>
      </c>
      <c r="E84" s="33"/>
      <c r="F84" s="35">
        <v>0</v>
      </c>
    </row>
    <row r="85" spans="1:6" ht="47.25" x14ac:dyDescent="0.25">
      <c r="A85" s="110" t="s">
        <v>419</v>
      </c>
      <c r="B85" s="33" t="s">
        <v>23</v>
      </c>
      <c r="C85" s="33" t="s">
        <v>71</v>
      </c>
      <c r="D85" s="33" t="s">
        <v>244</v>
      </c>
      <c r="E85" s="33" t="s">
        <v>38</v>
      </c>
      <c r="F85" s="35">
        <v>120000</v>
      </c>
    </row>
    <row r="86" spans="1:6" x14ac:dyDescent="0.25">
      <c r="A86" s="36"/>
      <c r="B86" s="33"/>
      <c r="C86" s="33"/>
      <c r="D86" s="33"/>
      <c r="E86" s="63"/>
      <c r="F86" s="35">
        <v>0</v>
      </c>
    </row>
    <row r="87" spans="1:6" ht="31.5" x14ac:dyDescent="0.25">
      <c r="A87" s="42" t="s">
        <v>82</v>
      </c>
      <c r="B87" s="33" t="s">
        <v>23</v>
      </c>
      <c r="C87" s="33" t="s">
        <v>71</v>
      </c>
      <c r="D87" s="33" t="s">
        <v>83</v>
      </c>
      <c r="E87" s="33"/>
      <c r="F87" s="35">
        <v>2495200</v>
      </c>
    </row>
    <row r="88" spans="1:6" ht="267.75" x14ac:dyDescent="0.25">
      <c r="A88" s="153" t="s">
        <v>462</v>
      </c>
      <c r="B88" s="33" t="s">
        <v>23</v>
      </c>
      <c r="C88" s="33" t="s">
        <v>71</v>
      </c>
      <c r="D88" s="33" t="s">
        <v>460</v>
      </c>
      <c r="E88" s="33"/>
      <c r="F88" s="35">
        <v>5932000</v>
      </c>
    </row>
    <row r="89" spans="1:6" ht="60" x14ac:dyDescent="0.25">
      <c r="A89" s="50" t="s">
        <v>463</v>
      </c>
      <c r="B89" s="33" t="s">
        <v>23</v>
      </c>
      <c r="C89" s="33" t="s">
        <v>71</v>
      </c>
      <c r="D89" s="33" t="s">
        <v>461</v>
      </c>
      <c r="E89" s="33"/>
      <c r="F89" s="35">
        <v>840864</v>
      </c>
    </row>
    <row r="90" spans="1:6" ht="47.25" x14ac:dyDescent="0.25">
      <c r="A90" s="42" t="s">
        <v>275</v>
      </c>
      <c r="B90" s="33" t="s">
        <v>23</v>
      </c>
      <c r="C90" s="33" t="s">
        <v>71</v>
      </c>
      <c r="D90" s="33" t="s">
        <v>274</v>
      </c>
      <c r="E90" s="33"/>
      <c r="F90" s="35">
        <v>0</v>
      </c>
    </row>
    <row r="91" spans="1:6" x14ac:dyDescent="0.25">
      <c r="A91" s="44" t="s">
        <v>84</v>
      </c>
      <c r="B91" s="45" t="s">
        <v>25</v>
      </c>
      <c r="C91" s="46"/>
      <c r="D91" s="46"/>
      <c r="E91" s="46"/>
      <c r="F91" s="47">
        <f>F92+F96</f>
        <v>860171</v>
      </c>
    </row>
    <row r="92" spans="1:6" ht="30" x14ac:dyDescent="0.25">
      <c r="A92" s="48" t="s">
        <v>85</v>
      </c>
      <c r="B92" s="49" t="s">
        <v>25</v>
      </c>
      <c r="C92" s="49" t="s">
        <v>32</v>
      </c>
      <c r="D92" s="49"/>
      <c r="E92" s="49"/>
      <c r="F92" s="37">
        <f t="shared" ref="F92:F94" si="3">F93</f>
        <v>658000</v>
      </c>
    </row>
    <row r="93" spans="1:6" ht="30" x14ac:dyDescent="0.25">
      <c r="A93" s="48" t="s">
        <v>86</v>
      </c>
      <c r="B93" s="49" t="s">
        <v>25</v>
      </c>
      <c r="C93" s="49" t="s">
        <v>32</v>
      </c>
      <c r="D93" s="49"/>
      <c r="E93" s="49"/>
      <c r="F93" s="37">
        <f t="shared" si="3"/>
        <v>658000</v>
      </c>
    </row>
    <row r="94" spans="1:6" ht="60" x14ac:dyDescent="0.25">
      <c r="A94" s="50" t="s">
        <v>87</v>
      </c>
      <c r="B94" s="49" t="s">
        <v>25</v>
      </c>
      <c r="C94" s="49" t="s">
        <v>32</v>
      </c>
      <c r="D94" s="49" t="s">
        <v>210</v>
      </c>
      <c r="E94" s="49"/>
      <c r="F94" s="37">
        <f t="shared" si="3"/>
        <v>658000</v>
      </c>
    </row>
    <row r="95" spans="1:6" ht="60" x14ac:dyDescent="0.25">
      <c r="A95" s="50" t="s">
        <v>87</v>
      </c>
      <c r="B95" s="49" t="s">
        <v>25</v>
      </c>
      <c r="C95" s="49" t="s">
        <v>32</v>
      </c>
      <c r="D95" s="49" t="s">
        <v>210</v>
      </c>
      <c r="E95" s="49"/>
      <c r="F95" s="38">
        <v>658000</v>
      </c>
    </row>
    <row r="96" spans="1:6" ht="60" x14ac:dyDescent="0.25">
      <c r="A96" s="50" t="s">
        <v>463</v>
      </c>
      <c r="B96" s="49" t="s">
        <v>25</v>
      </c>
      <c r="C96" s="49" t="s">
        <v>32</v>
      </c>
      <c r="D96" s="33" t="s">
        <v>461</v>
      </c>
      <c r="E96" s="49"/>
      <c r="F96" s="51">
        <v>202171</v>
      </c>
    </row>
    <row r="97" spans="1:6" ht="42.75" x14ac:dyDescent="0.25">
      <c r="A97" s="29" t="s">
        <v>91</v>
      </c>
      <c r="B97" s="30" t="s">
        <v>32</v>
      </c>
      <c r="C97" s="30"/>
      <c r="D97" s="30"/>
      <c r="E97" s="30"/>
      <c r="F97" s="58">
        <f>F98+F103+F102+F105</f>
        <v>4330000</v>
      </c>
    </row>
    <row r="98" spans="1:6" ht="60" x14ac:dyDescent="0.25">
      <c r="A98" s="32" t="s">
        <v>297</v>
      </c>
      <c r="B98" s="33" t="s">
        <v>32</v>
      </c>
      <c r="C98" s="33" t="s">
        <v>147</v>
      </c>
      <c r="D98" s="33"/>
      <c r="E98" s="33"/>
      <c r="F98" s="34">
        <f>F101</f>
        <v>4330000</v>
      </c>
    </row>
    <row r="99" spans="1:6" ht="75" x14ac:dyDescent="0.25">
      <c r="A99" s="32" t="s">
        <v>298</v>
      </c>
      <c r="B99" s="33" t="s">
        <v>32</v>
      </c>
      <c r="C99" s="33" t="s">
        <v>147</v>
      </c>
      <c r="D99" s="33" t="s">
        <v>93</v>
      </c>
      <c r="E99" s="33"/>
      <c r="F99" s="34">
        <f>F100</f>
        <v>4330000</v>
      </c>
    </row>
    <row r="100" spans="1:6" ht="75" x14ac:dyDescent="0.25">
      <c r="A100" s="32" t="s">
        <v>298</v>
      </c>
      <c r="B100" s="33" t="s">
        <v>32</v>
      </c>
      <c r="C100" s="33" t="s">
        <v>147</v>
      </c>
      <c r="D100" s="33" t="s">
        <v>93</v>
      </c>
      <c r="E100" s="33"/>
      <c r="F100" s="34">
        <f>F101</f>
        <v>4330000</v>
      </c>
    </row>
    <row r="101" spans="1:6" ht="30" x14ac:dyDescent="0.25">
      <c r="A101" s="32" t="s">
        <v>37</v>
      </c>
      <c r="B101" s="33" t="s">
        <v>32</v>
      </c>
      <c r="C101" s="33" t="s">
        <v>147</v>
      </c>
      <c r="D101" s="33" t="s">
        <v>93</v>
      </c>
      <c r="E101" s="33" t="s">
        <v>38</v>
      </c>
      <c r="F101" s="35">
        <v>4330000</v>
      </c>
    </row>
    <row r="102" spans="1:6" x14ac:dyDescent="0.25">
      <c r="A102" s="32" t="s">
        <v>255</v>
      </c>
      <c r="B102" s="33" t="s">
        <v>32</v>
      </c>
      <c r="C102" s="33" t="s">
        <v>147</v>
      </c>
      <c r="D102" s="33" t="s">
        <v>254</v>
      </c>
      <c r="E102" s="33"/>
      <c r="F102" s="35">
        <v>0</v>
      </c>
    </row>
    <row r="103" spans="1:6" ht="30" x14ac:dyDescent="0.25">
      <c r="A103" s="32" t="s">
        <v>21</v>
      </c>
      <c r="B103" s="33" t="s">
        <v>32</v>
      </c>
      <c r="C103" s="33" t="s">
        <v>147</v>
      </c>
      <c r="D103" s="33" t="s">
        <v>57</v>
      </c>
      <c r="E103" s="33"/>
      <c r="F103" s="34">
        <f>F104</f>
        <v>0</v>
      </c>
    </row>
    <row r="104" spans="1:6" ht="45" x14ac:dyDescent="0.25">
      <c r="A104" s="36" t="s">
        <v>94</v>
      </c>
      <c r="B104" s="33" t="s">
        <v>32</v>
      </c>
      <c r="C104" s="33" t="s">
        <v>147</v>
      </c>
      <c r="D104" s="33" t="s">
        <v>57</v>
      </c>
      <c r="E104" s="33" t="s">
        <v>51</v>
      </c>
      <c r="F104" s="35">
        <v>0</v>
      </c>
    </row>
    <row r="105" spans="1:6" ht="15.75" x14ac:dyDescent="0.25">
      <c r="A105" s="42" t="s">
        <v>272</v>
      </c>
      <c r="B105" s="33" t="s">
        <v>32</v>
      </c>
      <c r="C105" s="33" t="s">
        <v>147</v>
      </c>
      <c r="D105" s="33" t="s">
        <v>259</v>
      </c>
      <c r="E105" s="33"/>
      <c r="F105" s="35">
        <v>0</v>
      </c>
    </row>
    <row r="106" spans="1:6" x14ac:dyDescent="0.25">
      <c r="A106" s="29" t="s">
        <v>95</v>
      </c>
      <c r="B106" s="30" t="s">
        <v>42</v>
      </c>
      <c r="C106" s="30"/>
      <c r="D106" s="30"/>
      <c r="E106" s="30"/>
      <c r="F106" s="58">
        <f>F108+F122+F116+F115</f>
        <v>62620206.760000005</v>
      </c>
    </row>
    <row r="107" spans="1:6" x14ac:dyDescent="0.25">
      <c r="A107" s="52"/>
      <c r="B107" s="53"/>
      <c r="C107" s="53"/>
      <c r="D107" s="53"/>
      <c r="E107" s="53"/>
      <c r="F107" s="54"/>
    </row>
    <row r="108" spans="1:6" ht="31.5" x14ac:dyDescent="0.25">
      <c r="A108" s="42" t="s">
        <v>304</v>
      </c>
      <c r="B108" s="33" t="s">
        <v>42</v>
      </c>
      <c r="C108" s="33" t="s">
        <v>96</v>
      </c>
      <c r="D108" s="33"/>
      <c r="E108" s="53"/>
      <c r="F108" s="35">
        <f>F109+F111+F113</f>
        <v>1799784</v>
      </c>
    </row>
    <row r="109" spans="1:6" ht="79.5" thickBot="1" x14ac:dyDescent="0.3">
      <c r="A109" s="43" t="s">
        <v>421</v>
      </c>
      <c r="B109" s="33" t="s">
        <v>42</v>
      </c>
      <c r="C109" s="33" t="s">
        <v>96</v>
      </c>
      <c r="D109" s="33" t="s">
        <v>97</v>
      </c>
      <c r="E109" s="33" t="s">
        <v>447</v>
      </c>
      <c r="F109" s="35">
        <v>0</v>
      </c>
    </row>
    <row r="110" spans="1:6" ht="95.25" thickBot="1" x14ac:dyDescent="0.3">
      <c r="A110" s="43" t="s">
        <v>422</v>
      </c>
      <c r="B110" s="33" t="s">
        <v>42</v>
      </c>
      <c r="C110" s="33" t="s">
        <v>96</v>
      </c>
      <c r="D110" s="33" t="s">
        <v>98</v>
      </c>
      <c r="E110" s="33" t="s">
        <v>38</v>
      </c>
      <c r="F110" s="35">
        <v>0</v>
      </c>
    </row>
    <row r="111" spans="1:6" ht="60" x14ac:dyDescent="0.25">
      <c r="A111" s="32" t="s">
        <v>301</v>
      </c>
      <c r="B111" s="33" t="s">
        <v>42</v>
      </c>
      <c r="C111" s="33" t="s">
        <v>96</v>
      </c>
      <c r="D111" s="33" t="s">
        <v>302</v>
      </c>
      <c r="E111" s="33"/>
      <c r="F111" s="34">
        <f>F112</f>
        <v>1659384</v>
      </c>
    </row>
    <row r="112" spans="1:6" ht="60" x14ac:dyDescent="0.25">
      <c r="A112" s="32" t="s">
        <v>301</v>
      </c>
      <c r="B112" s="33" t="s">
        <v>42</v>
      </c>
      <c r="C112" s="33" t="s">
        <v>96</v>
      </c>
      <c r="D112" s="33" t="s">
        <v>302</v>
      </c>
      <c r="E112" s="33" t="s">
        <v>38</v>
      </c>
      <c r="F112" s="35">
        <v>1659384</v>
      </c>
    </row>
    <row r="113" spans="1:6" ht="90" x14ac:dyDescent="0.25">
      <c r="A113" s="32" t="s">
        <v>303</v>
      </c>
      <c r="B113" s="33" t="s">
        <v>42</v>
      </c>
      <c r="C113" s="33" t="s">
        <v>96</v>
      </c>
      <c r="D113" s="33" t="s">
        <v>305</v>
      </c>
      <c r="E113" s="33"/>
      <c r="F113" s="34">
        <f>F114</f>
        <v>140400</v>
      </c>
    </row>
    <row r="114" spans="1:6" ht="90" x14ac:dyDescent="0.25">
      <c r="A114" s="32" t="s">
        <v>303</v>
      </c>
      <c r="B114" s="33" t="s">
        <v>42</v>
      </c>
      <c r="C114" s="33" t="s">
        <v>96</v>
      </c>
      <c r="D114" s="33" t="s">
        <v>305</v>
      </c>
      <c r="E114" s="33"/>
      <c r="F114" s="35">
        <v>140400</v>
      </c>
    </row>
    <row r="115" spans="1:6" ht="70.5" customHeight="1" x14ac:dyDescent="0.25">
      <c r="A115" s="32" t="s">
        <v>498</v>
      </c>
      <c r="B115" s="33" t="s">
        <v>42</v>
      </c>
      <c r="C115" s="33" t="s">
        <v>65</v>
      </c>
      <c r="D115" s="33" t="s">
        <v>497</v>
      </c>
      <c r="E115" s="33" t="s">
        <v>38</v>
      </c>
      <c r="F115" s="34">
        <v>262000</v>
      </c>
    </row>
    <row r="116" spans="1:6" x14ac:dyDescent="0.25">
      <c r="A116" s="36" t="s">
        <v>100</v>
      </c>
      <c r="B116" s="33" t="s">
        <v>42</v>
      </c>
      <c r="C116" s="33" t="s">
        <v>92</v>
      </c>
      <c r="D116" s="33"/>
      <c r="E116" s="33"/>
      <c r="F116" s="34">
        <f>F117</f>
        <v>57782622.760000005</v>
      </c>
    </row>
    <row r="117" spans="1:6" x14ac:dyDescent="0.25">
      <c r="A117" s="36" t="s">
        <v>100</v>
      </c>
      <c r="B117" s="33" t="s">
        <v>42</v>
      </c>
      <c r="C117" s="33" t="s">
        <v>92</v>
      </c>
      <c r="D117" s="33"/>
      <c r="E117" s="33"/>
      <c r="F117" s="34">
        <f>F119+F120+F121+F118</f>
        <v>57782622.760000005</v>
      </c>
    </row>
    <row r="118" spans="1:6" ht="45" x14ac:dyDescent="0.25">
      <c r="A118" s="36" t="s">
        <v>465</v>
      </c>
      <c r="B118" s="33" t="s">
        <v>42</v>
      </c>
      <c r="C118" s="33" t="s">
        <v>92</v>
      </c>
      <c r="D118" s="33" t="s">
        <v>467</v>
      </c>
      <c r="E118" s="63" t="s">
        <v>38</v>
      </c>
      <c r="F118" s="34">
        <v>16080908.42</v>
      </c>
    </row>
    <row r="119" spans="1:6" ht="124.5" customHeight="1" x14ac:dyDescent="0.25">
      <c r="A119" s="36" t="s">
        <v>399</v>
      </c>
      <c r="B119" s="33" t="s">
        <v>42</v>
      </c>
      <c r="C119" s="33" t="s">
        <v>92</v>
      </c>
      <c r="D119" s="33" t="s">
        <v>466</v>
      </c>
      <c r="E119" s="63" t="s">
        <v>38</v>
      </c>
      <c r="F119" s="35">
        <v>24489700.390000001</v>
      </c>
    </row>
    <row r="120" spans="1:6" ht="30" x14ac:dyDescent="0.25">
      <c r="A120" s="36" t="s">
        <v>102</v>
      </c>
      <c r="B120" s="33" t="s">
        <v>42</v>
      </c>
      <c r="C120" s="33" t="s">
        <v>92</v>
      </c>
      <c r="D120" s="33" t="s">
        <v>101</v>
      </c>
      <c r="E120" s="33" t="s">
        <v>38</v>
      </c>
      <c r="F120" s="60">
        <v>17182013.949999999</v>
      </c>
    </row>
    <row r="121" spans="1:6" ht="60" x14ac:dyDescent="0.25">
      <c r="A121" s="36" t="s">
        <v>420</v>
      </c>
      <c r="B121" s="33" t="s">
        <v>42</v>
      </c>
      <c r="C121" s="33" t="s">
        <v>92</v>
      </c>
      <c r="D121" s="33" t="s">
        <v>130</v>
      </c>
      <c r="E121" s="33" t="s">
        <v>38</v>
      </c>
      <c r="F121" s="60">
        <v>30000</v>
      </c>
    </row>
    <row r="122" spans="1:6" ht="30" x14ac:dyDescent="0.25">
      <c r="A122" s="32" t="s">
        <v>103</v>
      </c>
      <c r="B122" s="33" t="s">
        <v>42</v>
      </c>
      <c r="C122" s="33" t="s">
        <v>104</v>
      </c>
      <c r="D122" s="33"/>
      <c r="E122" s="33"/>
      <c r="F122" s="34">
        <f>F124+F123+F130+F131+F132</f>
        <v>2775800</v>
      </c>
    </row>
    <row r="123" spans="1:6" x14ac:dyDescent="0.25">
      <c r="A123" s="32" t="s">
        <v>238</v>
      </c>
      <c r="B123" s="33" t="s">
        <v>42</v>
      </c>
      <c r="C123" s="33" t="s">
        <v>104</v>
      </c>
      <c r="D123" s="33" t="s">
        <v>239</v>
      </c>
      <c r="E123" s="33" t="s">
        <v>38</v>
      </c>
      <c r="F123" s="35"/>
    </row>
    <row r="124" spans="1:6" x14ac:dyDescent="0.25">
      <c r="A124" s="32"/>
      <c r="B124" s="33"/>
      <c r="C124" s="33"/>
      <c r="D124" s="33"/>
      <c r="E124" s="33"/>
      <c r="F124" s="34">
        <f>+F128+F126+F127+F125+F129</f>
        <v>947700</v>
      </c>
    </row>
    <row r="125" spans="1:6" x14ac:dyDescent="0.25">
      <c r="A125" s="32" t="s">
        <v>105</v>
      </c>
      <c r="B125" s="33" t="s">
        <v>42</v>
      </c>
      <c r="C125" s="33" t="s">
        <v>104</v>
      </c>
      <c r="D125" s="33" t="s">
        <v>106</v>
      </c>
      <c r="E125" s="33" t="s">
        <v>38</v>
      </c>
      <c r="F125" s="35">
        <v>0</v>
      </c>
    </row>
    <row r="126" spans="1:6" ht="78.75" x14ac:dyDescent="0.25">
      <c r="A126" s="56" t="s">
        <v>423</v>
      </c>
      <c r="B126" s="33" t="s">
        <v>42</v>
      </c>
      <c r="C126" s="33" t="s">
        <v>104</v>
      </c>
      <c r="D126" s="33" t="s">
        <v>107</v>
      </c>
      <c r="E126" s="33" t="s">
        <v>447</v>
      </c>
      <c r="F126" s="35">
        <v>0</v>
      </c>
    </row>
    <row r="127" spans="1:6" ht="94.5" x14ac:dyDescent="0.25">
      <c r="A127" s="57" t="s">
        <v>448</v>
      </c>
      <c r="B127" s="33" t="s">
        <v>42</v>
      </c>
      <c r="C127" s="33" t="s">
        <v>104</v>
      </c>
      <c r="D127" s="33" t="s">
        <v>108</v>
      </c>
      <c r="E127" s="33" t="s">
        <v>38</v>
      </c>
      <c r="F127" s="35">
        <v>0</v>
      </c>
    </row>
    <row r="128" spans="1:6" ht="31.5" x14ac:dyDescent="0.25">
      <c r="A128" s="41" t="s">
        <v>235</v>
      </c>
      <c r="B128" s="33" t="s">
        <v>42</v>
      </c>
      <c r="C128" s="33" t="s">
        <v>104</v>
      </c>
      <c r="D128" s="33" t="s">
        <v>241</v>
      </c>
      <c r="E128" s="33" t="s">
        <v>38</v>
      </c>
      <c r="F128" s="35">
        <v>947700</v>
      </c>
    </row>
    <row r="129" spans="1:6" ht="94.5" x14ac:dyDescent="0.25">
      <c r="A129" s="41" t="s">
        <v>424</v>
      </c>
      <c r="B129" s="33" t="s">
        <v>42</v>
      </c>
      <c r="C129" s="33" t="s">
        <v>104</v>
      </c>
      <c r="D129" s="33" t="s">
        <v>244</v>
      </c>
      <c r="E129" s="33" t="s">
        <v>38</v>
      </c>
      <c r="F129" s="35">
        <v>0</v>
      </c>
    </row>
    <row r="130" spans="1:6" x14ac:dyDescent="0.25">
      <c r="A130" s="36" t="s">
        <v>212</v>
      </c>
      <c r="B130" s="33" t="s">
        <v>42</v>
      </c>
      <c r="C130" s="33" t="s">
        <v>104</v>
      </c>
      <c r="D130" s="33" t="s">
        <v>211</v>
      </c>
      <c r="E130" s="33" t="s">
        <v>449</v>
      </c>
      <c r="F130" s="35">
        <v>1828100</v>
      </c>
    </row>
    <row r="131" spans="1:6" ht="30" x14ac:dyDescent="0.25">
      <c r="A131" s="32" t="s">
        <v>21</v>
      </c>
      <c r="B131" s="33" t="s">
        <v>42</v>
      </c>
      <c r="C131" s="33" t="s">
        <v>104</v>
      </c>
      <c r="D131" s="33" t="s">
        <v>50</v>
      </c>
      <c r="E131" s="33" t="s">
        <v>51</v>
      </c>
      <c r="F131" s="35">
        <v>0</v>
      </c>
    </row>
    <row r="132" spans="1:6" ht="15.75" x14ac:dyDescent="0.25">
      <c r="A132" s="42" t="s">
        <v>272</v>
      </c>
      <c r="B132" s="33" t="s">
        <v>42</v>
      </c>
      <c r="C132" s="33" t="s">
        <v>104</v>
      </c>
      <c r="D132" s="33" t="s">
        <v>259</v>
      </c>
      <c r="E132" s="33"/>
      <c r="F132" s="35">
        <v>0</v>
      </c>
    </row>
    <row r="133" spans="1:6" ht="28.5" x14ac:dyDescent="0.25">
      <c r="A133" s="29" t="s">
        <v>109</v>
      </c>
      <c r="B133" s="30" t="s">
        <v>96</v>
      </c>
      <c r="C133" s="30"/>
      <c r="D133" s="30"/>
      <c r="E133" s="30"/>
      <c r="F133" s="58">
        <f>F134</f>
        <v>13484326.720000001</v>
      </c>
    </row>
    <row r="134" spans="1:6" ht="30" x14ac:dyDescent="0.25">
      <c r="A134" s="32" t="s">
        <v>110</v>
      </c>
      <c r="B134" s="33" t="s">
        <v>96</v>
      </c>
      <c r="C134" s="33" t="s">
        <v>111</v>
      </c>
      <c r="D134" s="33"/>
      <c r="E134" s="33"/>
      <c r="F134" s="34">
        <f>F135+F139+F141+F142+F143+F138</f>
        <v>13484326.720000001</v>
      </c>
    </row>
    <row r="135" spans="1:6" x14ac:dyDescent="0.25">
      <c r="A135" s="36"/>
      <c r="B135" s="33"/>
      <c r="C135" s="33"/>
      <c r="D135" s="33"/>
      <c r="E135" s="33"/>
      <c r="F135" s="34">
        <f>F136</f>
        <v>0</v>
      </c>
    </row>
    <row r="136" spans="1:6" x14ac:dyDescent="0.25">
      <c r="A136" s="36" t="s">
        <v>229</v>
      </c>
      <c r="B136" s="33" t="s">
        <v>96</v>
      </c>
      <c r="C136" s="33" t="s">
        <v>23</v>
      </c>
      <c r="D136" s="33"/>
      <c r="E136" s="33"/>
      <c r="F136" s="34">
        <f>F137</f>
        <v>0</v>
      </c>
    </row>
    <row r="137" spans="1:6" x14ac:dyDescent="0.25">
      <c r="A137" s="95" t="s">
        <v>247</v>
      </c>
      <c r="B137" s="63" t="s">
        <v>96</v>
      </c>
      <c r="C137" s="63" t="s">
        <v>23</v>
      </c>
      <c r="D137" s="63" t="s">
        <v>228</v>
      </c>
      <c r="E137" s="63"/>
      <c r="F137" s="35"/>
    </row>
    <row r="138" spans="1:6" ht="47.25" x14ac:dyDescent="0.25">
      <c r="A138" s="42" t="s">
        <v>275</v>
      </c>
      <c r="B138" s="33" t="s">
        <v>96</v>
      </c>
      <c r="C138" s="33" t="s">
        <v>25</v>
      </c>
      <c r="D138" s="33" t="s">
        <v>276</v>
      </c>
      <c r="E138" s="33"/>
      <c r="F138" s="35">
        <v>0</v>
      </c>
    </row>
    <row r="139" spans="1:6" x14ac:dyDescent="0.25">
      <c r="A139" s="32" t="s">
        <v>105</v>
      </c>
      <c r="B139" s="33" t="s">
        <v>96</v>
      </c>
      <c r="C139" s="33" t="s">
        <v>25</v>
      </c>
      <c r="D139" s="33" t="s">
        <v>112</v>
      </c>
      <c r="E139" s="33"/>
      <c r="F139" s="34">
        <f>F140</f>
        <v>4250000</v>
      </c>
    </row>
    <row r="140" spans="1:6" ht="78.75" x14ac:dyDescent="0.25">
      <c r="A140" s="96" t="s">
        <v>425</v>
      </c>
      <c r="B140" s="33" t="s">
        <v>96</v>
      </c>
      <c r="C140" s="33" t="s">
        <v>25</v>
      </c>
      <c r="D140" s="33" t="s">
        <v>112</v>
      </c>
      <c r="E140" s="33"/>
      <c r="F140" s="35">
        <v>4250000</v>
      </c>
    </row>
    <row r="141" spans="1:6" ht="15.75" x14ac:dyDescent="0.25">
      <c r="A141" s="55" t="s">
        <v>279</v>
      </c>
      <c r="B141" s="33" t="s">
        <v>96</v>
      </c>
      <c r="C141" s="33" t="s">
        <v>32</v>
      </c>
      <c r="D141" s="33" t="s">
        <v>278</v>
      </c>
      <c r="E141" s="33"/>
      <c r="F141" s="35">
        <v>0</v>
      </c>
    </row>
    <row r="142" spans="1:6" ht="47.25" x14ac:dyDescent="0.25">
      <c r="A142" s="94" t="s">
        <v>230</v>
      </c>
      <c r="B142" s="33" t="s">
        <v>96</v>
      </c>
      <c r="C142" s="33" t="s">
        <v>25</v>
      </c>
      <c r="D142" s="33" t="s">
        <v>277</v>
      </c>
      <c r="E142" s="33"/>
      <c r="F142" s="35">
        <v>0</v>
      </c>
    </row>
    <row r="143" spans="1:6" ht="30" x14ac:dyDescent="0.25">
      <c r="A143" s="154" t="s">
        <v>469</v>
      </c>
      <c r="B143" s="33" t="s">
        <v>96</v>
      </c>
      <c r="C143" s="33" t="s">
        <v>32</v>
      </c>
      <c r="D143" s="33" t="s">
        <v>468</v>
      </c>
      <c r="E143" s="33"/>
      <c r="F143" s="35">
        <v>9234326.7200000007</v>
      </c>
    </row>
    <row r="144" spans="1:6" x14ac:dyDescent="0.25">
      <c r="A144" s="97" t="s">
        <v>288</v>
      </c>
      <c r="B144" s="98" t="s">
        <v>60</v>
      </c>
      <c r="C144" s="99"/>
      <c r="D144" s="99"/>
      <c r="E144" s="99"/>
      <c r="F144" s="108">
        <f>F145</f>
        <v>11489322.26</v>
      </c>
    </row>
    <row r="145" spans="1:6" ht="30" x14ac:dyDescent="0.25">
      <c r="A145" s="36" t="s">
        <v>289</v>
      </c>
      <c r="B145" s="33" t="s">
        <v>60</v>
      </c>
      <c r="C145" s="33" t="s">
        <v>96</v>
      </c>
      <c r="D145" s="33"/>
      <c r="E145" s="33"/>
      <c r="F145" s="35">
        <f>F146+F147+F148+F149+F150</f>
        <v>11489322.26</v>
      </c>
    </row>
    <row r="146" spans="1:6" ht="75" x14ac:dyDescent="0.25">
      <c r="A146" s="36" t="s">
        <v>426</v>
      </c>
      <c r="B146" s="33" t="s">
        <v>60</v>
      </c>
      <c r="C146" s="33" t="s">
        <v>96</v>
      </c>
      <c r="D146" s="33" t="s">
        <v>80</v>
      </c>
      <c r="E146" s="33" t="s">
        <v>291</v>
      </c>
      <c r="F146" s="35">
        <v>100000</v>
      </c>
    </row>
    <row r="147" spans="1:6" ht="90" x14ac:dyDescent="0.25">
      <c r="A147" s="36" t="s">
        <v>402</v>
      </c>
      <c r="B147" s="33" t="s">
        <v>60</v>
      </c>
      <c r="C147" s="33" t="s">
        <v>96</v>
      </c>
      <c r="D147" s="33" t="s">
        <v>455</v>
      </c>
      <c r="E147" s="33" t="s">
        <v>518</v>
      </c>
      <c r="F147" s="35">
        <v>6297899.4199999999</v>
      </c>
    </row>
    <row r="148" spans="1:6" ht="45" x14ac:dyDescent="0.25">
      <c r="A148" s="36" t="s">
        <v>481</v>
      </c>
      <c r="B148" s="33" t="s">
        <v>60</v>
      </c>
      <c r="C148" s="33" t="s">
        <v>96</v>
      </c>
      <c r="D148" s="33" t="s">
        <v>480</v>
      </c>
      <c r="E148" s="33" t="s">
        <v>38</v>
      </c>
      <c r="F148" s="35">
        <v>3186000</v>
      </c>
    </row>
    <row r="149" spans="1:6" ht="54.75" customHeight="1" x14ac:dyDescent="0.25">
      <c r="A149" s="36" t="s">
        <v>488</v>
      </c>
      <c r="B149" s="33" t="s">
        <v>60</v>
      </c>
      <c r="C149" s="33" t="s">
        <v>96</v>
      </c>
      <c r="D149" s="33" t="s">
        <v>489</v>
      </c>
      <c r="E149" s="33" t="s">
        <v>122</v>
      </c>
      <c r="F149" s="35">
        <v>855422.84</v>
      </c>
    </row>
    <row r="150" spans="1:6" ht="54.75" customHeight="1" x14ac:dyDescent="0.25">
      <c r="A150" s="36" t="s">
        <v>492</v>
      </c>
      <c r="B150" s="33" t="s">
        <v>60</v>
      </c>
      <c r="C150" s="33" t="s">
        <v>96</v>
      </c>
      <c r="D150" s="33" t="s">
        <v>491</v>
      </c>
      <c r="E150" s="33" t="s">
        <v>122</v>
      </c>
      <c r="F150" s="35">
        <v>1050000</v>
      </c>
    </row>
    <row r="151" spans="1:6" x14ac:dyDescent="0.25">
      <c r="A151" s="29" t="s">
        <v>113</v>
      </c>
      <c r="B151" s="30" t="s">
        <v>65</v>
      </c>
      <c r="C151" s="30"/>
      <c r="D151" s="30"/>
      <c r="E151" s="30"/>
      <c r="F151" s="58">
        <f>F152+F160+F174+F189</f>
        <v>471078727.62</v>
      </c>
    </row>
    <row r="152" spans="1:6" x14ac:dyDescent="0.25">
      <c r="A152" s="29" t="s">
        <v>280</v>
      </c>
      <c r="B152" s="30" t="s">
        <v>65</v>
      </c>
      <c r="C152" s="30" t="s">
        <v>23</v>
      </c>
      <c r="D152" s="30"/>
      <c r="E152" s="30"/>
      <c r="F152" s="58">
        <f>F153+F155+F156+F157+F158+F159</f>
        <v>71970800</v>
      </c>
    </row>
    <row r="153" spans="1:6" ht="30" x14ac:dyDescent="0.25">
      <c r="A153" s="93" t="s">
        <v>231</v>
      </c>
      <c r="B153" s="33" t="s">
        <v>65</v>
      </c>
      <c r="C153" s="33" t="s">
        <v>23</v>
      </c>
      <c r="D153" s="33" t="s">
        <v>232</v>
      </c>
      <c r="E153" s="63"/>
      <c r="F153" s="60"/>
    </row>
    <row r="154" spans="1:6" x14ac:dyDescent="0.25">
      <c r="A154" s="32" t="s">
        <v>114</v>
      </c>
      <c r="B154" s="33" t="s">
        <v>65</v>
      </c>
      <c r="C154" s="33" t="s">
        <v>23</v>
      </c>
      <c r="D154" s="33"/>
      <c r="E154" s="53"/>
      <c r="F154" s="59">
        <f>F155+F156</f>
        <v>31032000</v>
      </c>
    </row>
    <row r="155" spans="1:6" x14ac:dyDescent="0.25">
      <c r="A155" s="32" t="s">
        <v>114</v>
      </c>
      <c r="B155" s="33" t="s">
        <v>65</v>
      </c>
      <c r="C155" s="33" t="s">
        <v>23</v>
      </c>
      <c r="D155" s="33" t="s">
        <v>213</v>
      </c>
      <c r="E155" s="33" t="s">
        <v>117</v>
      </c>
      <c r="F155" s="60">
        <v>30442500</v>
      </c>
    </row>
    <row r="156" spans="1:6" ht="129.75" customHeight="1" x14ac:dyDescent="0.25">
      <c r="A156" s="32" t="s">
        <v>336</v>
      </c>
      <c r="B156" s="33" t="s">
        <v>65</v>
      </c>
      <c r="C156" s="33" t="s">
        <v>23</v>
      </c>
      <c r="D156" s="33" t="s">
        <v>499</v>
      </c>
      <c r="E156" s="33" t="s">
        <v>122</v>
      </c>
      <c r="F156" s="34">
        <v>589500</v>
      </c>
    </row>
    <row r="157" spans="1:6" ht="15.75" x14ac:dyDescent="0.25">
      <c r="A157" s="42"/>
      <c r="B157" s="33"/>
      <c r="C157" s="33"/>
      <c r="D157" s="33"/>
      <c r="E157" s="33"/>
      <c r="F157" s="59"/>
    </row>
    <row r="158" spans="1:6" ht="30" x14ac:dyDescent="0.25">
      <c r="A158" s="36" t="s">
        <v>215</v>
      </c>
      <c r="B158" s="33" t="s">
        <v>65</v>
      </c>
      <c r="C158" s="33" t="s">
        <v>23</v>
      </c>
      <c r="D158" s="33" t="s">
        <v>214</v>
      </c>
      <c r="E158" s="33" t="s">
        <v>117</v>
      </c>
      <c r="F158" s="60">
        <v>40938800</v>
      </c>
    </row>
    <row r="159" spans="1:6" ht="15.75" x14ac:dyDescent="0.25">
      <c r="A159" s="42" t="s">
        <v>272</v>
      </c>
      <c r="B159" s="33" t="s">
        <v>65</v>
      </c>
      <c r="C159" s="33" t="s">
        <v>23</v>
      </c>
      <c r="D159" s="33" t="s">
        <v>259</v>
      </c>
      <c r="E159" s="33"/>
      <c r="F159" s="60">
        <v>0</v>
      </c>
    </row>
    <row r="160" spans="1:6" x14ac:dyDescent="0.25">
      <c r="A160" s="32" t="s">
        <v>115</v>
      </c>
      <c r="B160" s="33" t="s">
        <v>65</v>
      </c>
      <c r="C160" s="33" t="s">
        <v>25</v>
      </c>
      <c r="D160" s="33"/>
      <c r="E160" s="33"/>
      <c r="F160" s="34">
        <f>F161</f>
        <v>367701795.20999998</v>
      </c>
    </row>
    <row r="161" spans="1:6" ht="45" x14ac:dyDescent="0.25">
      <c r="A161" s="32" t="s">
        <v>116</v>
      </c>
      <c r="B161" s="33" t="s">
        <v>65</v>
      </c>
      <c r="C161" s="33" t="s">
        <v>25</v>
      </c>
      <c r="D161" s="33"/>
      <c r="E161" s="33"/>
      <c r="F161" s="34">
        <f>F162</f>
        <v>367701795.20999998</v>
      </c>
    </row>
    <row r="162" spans="1:6" ht="30" x14ac:dyDescent="0.25">
      <c r="A162" s="32" t="s">
        <v>118</v>
      </c>
      <c r="B162" s="33" t="s">
        <v>65</v>
      </c>
      <c r="C162" s="33" t="s">
        <v>25</v>
      </c>
      <c r="D162" s="33"/>
      <c r="E162" s="33"/>
      <c r="F162" s="34">
        <f>F163</f>
        <v>367701795.20999998</v>
      </c>
    </row>
    <row r="163" spans="1:6" x14ac:dyDescent="0.25">
      <c r="A163" s="32"/>
      <c r="B163" s="33" t="s">
        <v>65</v>
      </c>
      <c r="C163" s="33" t="s">
        <v>25</v>
      </c>
      <c r="D163" s="33"/>
      <c r="E163" s="33"/>
      <c r="F163" s="34">
        <f>F164+F166+F168+F167+F169+F170+F172+F165+F171+F173</f>
        <v>367701795.20999998</v>
      </c>
    </row>
    <row r="164" spans="1:6" x14ac:dyDescent="0.25">
      <c r="A164" s="32" t="s">
        <v>114</v>
      </c>
      <c r="B164" s="33" t="s">
        <v>65</v>
      </c>
      <c r="C164" s="33" t="s">
        <v>25</v>
      </c>
      <c r="D164" s="33" t="s">
        <v>401</v>
      </c>
      <c r="E164" s="33" t="s">
        <v>446</v>
      </c>
      <c r="F164" s="60">
        <v>187229300</v>
      </c>
    </row>
    <row r="165" spans="1:6" ht="150" x14ac:dyDescent="0.25">
      <c r="A165" s="61" t="s">
        <v>338</v>
      </c>
      <c r="B165" s="33" t="s">
        <v>65</v>
      </c>
      <c r="C165" s="33" t="s">
        <v>25</v>
      </c>
      <c r="D165" s="33" t="s">
        <v>500</v>
      </c>
      <c r="E165" s="33" t="s">
        <v>445</v>
      </c>
      <c r="F165" s="34">
        <v>483500</v>
      </c>
    </row>
    <row r="166" spans="1:6" x14ac:dyDescent="0.25">
      <c r="A166" s="32" t="s">
        <v>119</v>
      </c>
      <c r="B166" s="33" t="s">
        <v>65</v>
      </c>
      <c r="C166" s="33" t="s">
        <v>25</v>
      </c>
      <c r="D166" s="33" t="s">
        <v>120</v>
      </c>
      <c r="E166" s="33" t="s">
        <v>446</v>
      </c>
      <c r="F166" s="60">
        <v>144528244</v>
      </c>
    </row>
    <row r="167" spans="1:6" ht="30" x14ac:dyDescent="0.25">
      <c r="A167" s="32" t="s">
        <v>470</v>
      </c>
      <c r="B167" s="33" t="s">
        <v>65</v>
      </c>
      <c r="C167" s="33" t="s">
        <v>25</v>
      </c>
      <c r="D167" s="33" t="s">
        <v>471</v>
      </c>
      <c r="E167" s="33" t="s">
        <v>446</v>
      </c>
      <c r="F167" s="35">
        <v>2268700</v>
      </c>
    </row>
    <row r="168" spans="1:6" x14ac:dyDescent="0.25">
      <c r="A168" s="32" t="s">
        <v>121</v>
      </c>
      <c r="B168" s="33" t="s">
        <v>65</v>
      </c>
      <c r="C168" s="33" t="s">
        <v>25</v>
      </c>
      <c r="D168" s="33" t="s">
        <v>226</v>
      </c>
      <c r="E168" s="33" t="s">
        <v>446</v>
      </c>
      <c r="F168" s="35">
        <v>385700</v>
      </c>
    </row>
    <row r="169" spans="1:6" ht="47.25" x14ac:dyDescent="0.25">
      <c r="A169" s="42" t="s">
        <v>427</v>
      </c>
      <c r="B169" s="33" t="s">
        <v>65</v>
      </c>
      <c r="C169" s="33" t="s">
        <v>25</v>
      </c>
      <c r="D169" s="33" t="s">
        <v>137</v>
      </c>
      <c r="E169" s="33" t="s">
        <v>472</v>
      </c>
      <c r="F169" s="51">
        <v>5873700</v>
      </c>
    </row>
    <row r="170" spans="1:6" x14ac:dyDescent="0.25">
      <c r="A170" s="32" t="s">
        <v>283</v>
      </c>
      <c r="B170" s="33" t="s">
        <v>65</v>
      </c>
      <c r="C170" s="33" t="s">
        <v>25</v>
      </c>
      <c r="D170" s="33" t="s">
        <v>285</v>
      </c>
      <c r="E170" s="33" t="s">
        <v>445</v>
      </c>
      <c r="F170" s="35">
        <v>20858000</v>
      </c>
    </row>
    <row r="171" spans="1:6" ht="30" x14ac:dyDescent="0.25">
      <c r="A171" s="32" t="s">
        <v>292</v>
      </c>
      <c r="B171" s="33" t="s">
        <v>65</v>
      </c>
      <c r="C171" s="33" t="s">
        <v>25</v>
      </c>
      <c r="D171" s="33" t="s">
        <v>335</v>
      </c>
      <c r="E171" s="33" t="s">
        <v>445</v>
      </c>
      <c r="F171" s="35">
        <v>1188000</v>
      </c>
    </row>
    <row r="172" spans="1:6" x14ac:dyDescent="0.25">
      <c r="A172" s="32" t="s">
        <v>284</v>
      </c>
      <c r="B172" s="33" t="s">
        <v>65</v>
      </c>
      <c r="C172" s="33" t="s">
        <v>25</v>
      </c>
      <c r="D172" s="33" t="s">
        <v>286</v>
      </c>
      <c r="E172" s="33" t="s">
        <v>445</v>
      </c>
      <c r="F172" s="60">
        <v>4646314.21</v>
      </c>
    </row>
    <row r="173" spans="1:6" ht="31.5" x14ac:dyDescent="0.25">
      <c r="A173" s="110" t="s">
        <v>495</v>
      </c>
      <c r="B173" s="33" t="s">
        <v>65</v>
      </c>
      <c r="C173" s="33" t="s">
        <v>25</v>
      </c>
      <c r="D173" s="33" t="s">
        <v>494</v>
      </c>
      <c r="E173" s="33" t="s">
        <v>445</v>
      </c>
      <c r="F173" s="60">
        <v>240337</v>
      </c>
    </row>
    <row r="174" spans="1:6" ht="30" x14ac:dyDescent="0.25">
      <c r="A174" s="32" t="s">
        <v>123</v>
      </c>
      <c r="B174" s="33" t="s">
        <v>65</v>
      </c>
      <c r="C174" s="33" t="s">
        <v>32</v>
      </c>
      <c r="D174" s="33"/>
      <c r="E174" s="33"/>
      <c r="F174" s="59">
        <f>F175+F179+F180+F188</f>
        <v>9890959.8000000007</v>
      </c>
    </row>
    <row r="175" spans="1:6" ht="30" x14ac:dyDescent="0.25">
      <c r="A175" s="32" t="s">
        <v>118</v>
      </c>
      <c r="B175" s="33" t="s">
        <v>65</v>
      </c>
      <c r="C175" s="33" t="s">
        <v>32</v>
      </c>
      <c r="D175" s="33" t="s">
        <v>124</v>
      </c>
      <c r="E175" s="33"/>
      <c r="F175" s="34">
        <f>F176</f>
        <v>6829912</v>
      </c>
    </row>
    <row r="176" spans="1:6" x14ac:dyDescent="0.25">
      <c r="A176" s="32"/>
      <c r="B176" s="33" t="s">
        <v>65</v>
      </c>
      <c r="C176" s="33" t="s">
        <v>32</v>
      </c>
      <c r="D176" s="33" t="s">
        <v>124</v>
      </c>
      <c r="E176" s="33"/>
      <c r="F176" s="34">
        <f>F177+F178</f>
        <v>6829912</v>
      </c>
    </row>
    <row r="177" spans="1:6" x14ac:dyDescent="0.25">
      <c r="A177" s="32" t="s">
        <v>125</v>
      </c>
      <c r="B177" s="33" t="s">
        <v>65</v>
      </c>
      <c r="C177" s="33" t="s">
        <v>32</v>
      </c>
      <c r="D177" s="33" t="s">
        <v>124</v>
      </c>
      <c r="E177" s="33" t="s">
        <v>117</v>
      </c>
      <c r="F177" s="35">
        <v>3660200</v>
      </c>
    </row>
    <row r="178" spans="1:6" x14ac:dyDescent="0.25">
      <c r="A178" s="32" t="s">
        <v>126</v>
      </c>
      <c r="B178" s="33" t="s">
        <v>65</v>
      </c>
      <c r="C178" s="33" t="s">
        <v>32</v>
      </c>
      <c r="D178" s="33" t="s">
        <v>124</v>
      </c>
      <c r="E178" s="33" t="s">
        <v>396</v>
      </c>
      <c r="F178" s="35">
        <v>3169712</v>
      </c>
    </row>
    <row r="179" spans="1:6" x14ac:dyDescent="0.25">
      <c r="A179" s="32" t="s">
        <v>258</v>
      </c>
      <c r="B179" s="33" t="s">
        <v>65</v>
      </c>
      <c r="C179" s="33" t="s">
        <v>32</v>
      </c>
      <c r="D179" s="33" t="s">
        <v>542</v>
      </c>
      <c r="E179" s="33"/>
      <c r="F179" s="35">
        <v>952420</v>
      </c>
    </row>
    <row r="180" spans="1:6" ht="60" x14ac:dyDescent="0.25">
      <c r="A180" s="32" t="s">
        <v>306</v>
      </c>
      <c r="B180" s="33" t="s">
        <v>65</v>
      </c>
      <c r="C180" s="33" t="s">
        <v>32</v>
      </c>
      <c r="D180" s="33" t="s">
        <v>307</v>
      </c>
      <c r="E180" s="33"/>
      <c r="F180" s="35">
        <f>F181</f>
        <v>2066019.8</v>
      </c>
    </row>
    <row r="181" spans="1:6" ht="60" x14ac:dyDescent="0.25">
      <c r="A181" s="32" t="s">
        <v>306</v>
      </c>
      <c r="B181" s="33" t="s">
        <v>65</v>
      </c>
      <c r="C181" s="33" t="s">
        <v>32</v>
      </c>
      <c r="D181" s="33" t="s">
        <v>307</v>
      </c>
      <c r="E181" s="33" t="s">
        <v>396</v>
      </c>
      <c r="F181" s="60">
        <f>F182+F183+F184+F185+F186+F187</f>
        <v>2066019.8</v>
      </c>
    </row>
    <row r="182" spans="1:6" x14ac:dyDescent="0.25">
      <c r="A182" s="32" t="s">
        <v>126</v>
      </c>
      <c r="B182" s="33" t="s">
        <v>65</v>
      </c>
      <c r="C182" s="33" t="s">
        <v>32</v>
      </c>
      <c r="D182" s="33" t="s">
        <v>307</v>
      </c>
      <c r="E182" s="33" t="s">
        <v>396</v>
      </c>
      <c r="F182" s="60">
        <v>1583164.8</v>
      </c>
    </row>
    <row r="183" spans="1:6" ht="30" x14ac:dyDescent="0.25">
      <c r="A183" s="32" t="s">
        <v>308</v>
      </c>
      <c r="B183" s="33" t="s">
        <v>65</v>
      </c>
      <c r="C183" s="33" t="s">
        <v>32</v>
      </c>
      <c r="D183" s="33" t="s">
        <v>307</v>
      </c>
      <c r="E183" s="33" t="s">
        <v>456</v>
      </c>
      <c r="F183" s="60">
        <v>273456</v>
      </c>
    </row>
    <row r="184" spans="1:6" ht="60" x14ac:dyDescent="0.25">
      <c r="A184" s="32" t="s">
        <v>306</v>
      </c>
      <c r="B184" s="33" t="s">
        <v>65</v>
      </c>
      <c r="C184" s="33" t="s">
        <v>32</v>
      </c>
      <c r="D184" s="33" t="s">
        <v>307</v>
      </c>
      <c r="E184" s="33" t="s">
        <v>407</v>
      </c>
      <c r="F184" s="60">
        <v>184139</v>
      </c>
    </row>
    <row r="185" spans="1:6" ht="60" x14ac:dyDescent="0.25">
      <c r="A185" s="32" t="s">
        <v>306</v>
      </c>
      <c r="B185" s="33" t="s">
        <v>65</v>
      </c>
      <c r="C185" s="33" t="s">
        <v>32</v>
      </c>
      <c r="D185" s="33" t="s">
        <v>307</v>
      </c>
      <c r="E185" s="33" t="s">
        <v>408</v>
      </c>
      <c r="F185" s="60">
        <v>8420</v>
      </c>
    </row>
    <row r="186" spans="1:6" ht="60" x14ac:dyDescent="0.25">
      <c r="A186" s="32" t="s">
        <v>306</v>
      </c>
      <c r="B186" s="33" t="s">
        <v>65</v>
      </c>
      <c r="C186" s="33" t="s">
        <v>32</v>
      </c>
      <c r="D186" s="33" t="s">
        <v>307</v>
      </c>
      <c r="E186" s="33" t="s">
        <v>409</v>
      </c>
      <c r="F186" s="60">
        <v>8420</v>
      </c>
    </row>
    <row r="187" spans="1:6" ht="60" x14ac:dyDescent="0.25">
      <c r="A187" s="32" t="s">
        <v>306</v>
      </c>
      <c r="B187" s="33" t="s">
        <v>65</v>
      </c>
      <c r="C187" s="33" t="s">
        <v>32</v>
      </c>
      <c r="D187" s="33" t="s">
        <v>307</v>
      </c>
      <c r="E187" s="33" t="s">
        <v>410</v>
      </c>
      <c r="F187" s="60">
        <v>8420</v>
      </c>
    </row>
    <row r="188" spans="1:6" ht="31.5" x14ac:dyDescent="0.25">
      <c r="A188" s="110" t="s">
        <v>495</v>
      </c>
      <c r="B188" s="33" t="s">
        <v>65</v>
      </c>
      <c r="C188" s="33" t="s">
        <v>32</v>
      </c>
      <c r="D188" s="33" t="s">
        <v>202</v>
      </c>
      <c r="E188" s="33" t="s">
        <v>122</v>
      </c>
      <c r="F188" s="60">
        <v>42608</v>
      </c>
    </row>
    <row r="189" spans="1:6" ht="28.5" x14ac:dyDescent="0.25">
      <c r="A189" s="72" t="s">
        <v>131</v>
      </c>
      <c r="B189" s="53" t="s">
        <v>65</v>
      </c>
      <c r="C189" s="53" t="s">
        <v>92</v>
      </c>
      <c r="D189" s="33"/>
      <c r="E189" s="33"/>
      <c r="F189" s="54">
        <f>F190+F193+F197+F198+F200+F201</f>
        <v>21515172.609999999</v>
      </c>
    </row>
    <row r="190" spans="1:6" ht="30" x14ac:dyDescent="0.25">
      <c r="A190" s="32" t="s">
        <v>129</v>
      </c>
      <c r="B190" s="33" t="s">
        <v>65</v>
      </c>
      <c r="C190" s="33" t="s">
        <v>92</v>
      </c>
      <c r="D190" s="33"/>
      <c r="E190" s="33"/>
      <c r="F190" s="34">
        <f>F191+F192</f>
        <v>1238640</v>
      </c>
    </row>
    <row r="191" spans="1:6" ht="28.5" customHeight="1" x14ac:dyDescent="0.25">
      <c r="A191" s="112" t="s">
        <v>240</v>
      </c>
      <c r="B191" s="33" t="s">
        <v>65</v>
      </c>
      <c r="C191" s="33" t="s">
        <v>92</v>
      </c>
      <c r="D191" s="33" t="s">
        <v>233</v>
      </c>
      <c r="E191" s="33"/>
      <c r="F191" s="35">
        <v>1088640</v>
      </c>
    </row>
    <row r="192" spans="1:6" ht="30" x14ac:dyDescent="0.25">
      <c r="A192" s="32" t="s">
        <v>129</v>
      </c>
      <c r="B192" s="33" t="s">
        <v>65</v>
      </c>
      <c r="C192" s="33" t="s">
        <v>92</v>
      </c>
      <c r="D192" s="33" t="s">
        <v>309</v>
      </c>
      <c r="E192" s="33"/>
      <c r="F192" s="35">
        <v>150000</v>
      </c>
    </row>
    <row r="193" spans="1:6" ht="45" x14ac:dyDescent="0.25">
      <c r="A193" s="32" t="s">
        <v>132</v>
      </c>
      <c r="B193" s="33" t="s">
        <v>65</v>
      </c>
      <c r="C193" s="33" t="s">
        <v>92</v>
      </c>
      <c r="D193" s="33"/>
      <c r="E193" s="33"/>
      <c r="F193" s="59">
        <f>F194+F196</f>
        <v>17338900</v>
      </c>
    </row>
    <row r="194" spans="1:6" ht="120" x14ac:dyDescent="0.25">
      <c r="A194" s="32" t="s">
        <v>133</v>
      </c>
      <c r="B194" s="33" t="s">
        <v>65</v>
      </c>
      <c r="C194" s="33" t="s">
        <v>92</v>
      </c>
      <c r="D194" s="33"/>
      <c r="E194" s="33"/>
      <c r="F194" s="34">
        <f>F195</f>
        <v>13375200</v>
      </c>
    </row>
    <row r="195" spans="1:6" ht="45" x14ac:dyDescent="0.25">
      <c r="A195" s="32" t="s">
        <v>310</v>
      </c>
      <c r="B195" s="33" t="s">
        <v>65</v>
      </c>
      <c r="C195" s="33" t="s">
        <v>92</v>
      </c>
      <c r="D195" s="33" t="s">
        <v>134</v>
      </c>
      <c r="E195" s="33"/>
      <c r="F195" s="34">
        <v>13375200</v>
      </c>
    </row>
    <row r="196" spans="1:6" ht="30" x14ac:dyDescent="0.25">
      <c r="A196" s="32" t="s">
        <v>519</v>
      </c>
      <c r="B196" s="33" t="s">
        <v>65</v>
      </c>
      <c r="C196" s="33" t="s">
        <v>92</v>
      </c>
      <c r="D196" s="33" t="s">
        <v>34</v>
      </c>
      <c r="E196" s="33"/>
      <c r="F196" s="35">
        <v>3963700</v>
      </c>
    </row>
    <row r="197" spans="1:6" x14ac:dyDescent="0.25">
      <c r="A197" s="32" t="s">
        <v>135</v>
      </c>
      <c r="B197" s="33" t="s">
        <v>65</v>
      </c>
      <c r="C197" s="33" t="s">
        <v>92</v>
      </c>
      <c r="D197" s="33" t="s">
        <v>216</v>
      </c>
      <c r="E197" s="33"/>
      <c r="F197" s="35">
        <v>1211300</v>
      </c>
    </row>
    <row r="198" spans="1:6" ht="45" x14ac:dyDescent="0.25">
      <c r="A198" s="61" t="s">
        <v>320</v>
      </c>
      <c r="B198" s="33" t="s">
        <v>65</v>
      </c>
      <c r="C198" s="33" t="s">
        <v>92</v>
      </c>
      <c r="D198" s="33" t="s">
        <v>400</v>
      </c>
      <c r="E198" s="33"/>
      <c r="F198" s="35">
        <v>53160</v>
      </c>
    </row>
    <row r="199" spans="1:6" x14ac:dyDescent="0.25">
      <c r="A199" s="32" t="s">
        <v>258</v>
      </c>
      <c r="B199" s="33" t="s">
        <v>65</v>
      </c>
      <c r="C199" s="33" t="s">
        <v>92</v>
      </c>
      <c r="D199" s="33" t="s">
        <v>259</v>
      </c>
      <c r="E199" s="33"/>
      <c r="F199" s="60">
        <v>0</v>
      </c>
    </row>
    <row r="200" spans="1:6" ht="45" x14ac:dyDescent="0.25">
      <c r="A200" s="61" t="s">
        <v>411</v>
      </c>
      <c r="B200" s="33" t="s">
        <v>65</v>
      </c>
      <c r="C200" s="33" t="s">
        <v>92</v>
      </c>
      <c r="D200" s="33" t="s">
        <v>412</v>
      </c>
      <c r="E200" s="33" t="s">
        <v>445</v>
      </c>
      <c r="F200" s="38">
        <v>1321632.6100000001</v>
      </c>
    </row>
    <row r="201" spans="1:6" ht="60" x14ac:dyDescent="0.25">
      <c r="A201" s="61" t="s">
        <v>414</v>
      </c>
      <c r="B201" s="33" t="s">
        <v>65</v>
      </c>
      <c r="C201" s="33" t="s">
        <v>92</v>
      </c>
      <c r="D201" s="33" t="s">
        <v>413</v>
      </c>
      <c r="E201" s="33" t="s">
        <v>445</v>
      </c>
      <c r="F201" s="51">
        <v>351540</v>
      </c>
    </row>
    <row r="202" spans="1:6" ht="42.75" x14ac:dyDescent="0.25">
      <c r="A202" s="29" t="s">
        <v>138</v>
      </c>
      <c r="B202" s="30" t="s">
        <v>99</v>
      </c>
      <c r="C202" s="30"/>
      <c r="D202" s="30"/>
      <c r="E202" s="30"/>
      <c r="F202" s="58">
        <f>F203</f>
        <v>64324654.18</v>
      </c>
    </row>
    <row r="203" spans="1:6" x14ac:dyDescent="0.25">
      <c r="A203" s="32" t="s">
        <v>139</v>
      </c>
      <c r="B203" s="33" t="s">
        <v>99</v>
      </c>
      <c r="C203" s="33" t="s">
        <v>23</v>
      </c>
      <c r="D203" s="33"/>
      <c r="E203" s="33"/>
      <c r="F203" s="34">
        <f>F204+F210+F213+F216+F217+F218+F219+F207+F209+F220</f>
        <v>64324654.18</v>
      </c>
    </row>
    <row r="204" spans="1:6" ht="45" x14ac:dyDescent="0.25">
      <c r="A204" s="32" t="s">
        <v>140</v>
      </c>
      <c r="B204" s="33" t="s">
        <v>99</v>
      </c>
      <c r="C204" s="33" t="s">
        <v>23</v>
      </c>
      <c r="D204" s="33"/>
      <c r="E204" s="33"/>
      <c r="F204" s="34">
        <f>F206+F205</f>
        <v>28610039.219999999</v>
      </c>
    </row>
    <row r="205" spans="1:6" ht="63" x14ac:dyDescent="0.25">
      <c r="A205" s="41" t="s">
        <v>428</v>
      </c>
      <c r="B205" s="33" t="s">
        <v>99</v>
      </c>
      <c r="C205" s="33" t="s">
        <v>23</v>
      </c>
      <c r="D205" s="33" t="s">
        <v>242</v>
      </c>
      <c r="E205" s="33" t="s">
        <v>122</v>
      </c>
      <c r="F205" s="35">
        <v>1937539.22</v>
      </c>
    </row>
    <row r="206" spans="1:6" ht="30" x14ac:dyDescent="0.25">
      <c r="A206" s="32" t="s">
        <v>118</v>
      </c>
      <c r="B206" s="33" t="s">
        <v>99</v>
      </c>
      <c r="C206" s="33" t="s">
        <v>23</v>
      </c>
      <c r="D206" s="33" t="s">
        <v>141</v>
      </c>
      <c r="E206" s="33" t="s">
        <v>117</v>
      </c>
      <c r="F206" s="34">
        <f>F208</f>
        <v>26672500</v>
      </c>
    </row>
    <row r="207" spans="1:6" ht="78.75" x14ac:dyDescent="0.25">
      <c r="A207" s="110" t="s">
        <v>415</v>
      </c>
      <c r="B207" s="33" t="s">
        <v>99</v>
      </c>
      <c r="C207" s="33" t="s">
        <v>23</v>
      </c>
      <c r="D207" s="33" t="s">
        <v>77</v>
      </c>
      <c r="E207" s="33" t="s">
        <v>122</v>
      </c>
      <c r="F207" s="34">
        <v>60000</v>
      </c>
    </row>
    <row r="208" spans="1:6" ht="30" x14ac:dyDescent="0.25">
      <c r="A208" s="32" t="s">
        <v>118</v>
      </c>
      <c r="B208" s="33" t="s">
        <v>99</v>
      </c>
      <c r="C208" s="33" t="s">
        <v>23</v>
      </c>
      <c r="D208" s="33" t="s">
        <v>141</v>
      </c>
      <c r="E208" s="33"/>
      <c r="F208" s="35">
        <v>26672500</v>
      </c>
    </row>
    <row r="209" spans="1:6" ht="63" x14ac:dyDescent="0.25">
      <c r="A209" s="110" t="s">
        <v>416</v>
      </c>
      <c r="B209" s="33" t="s">
        <v>99</v>
      </c>
      <c r="C209" s="33" t="s">
        <v>23</v>
      </c>
      <c r="D209" s="33" t="s">
        <v>78</v>
      </c>
      <c r="E209" s="33" t="s">
        <v>122</v>
      </c>
      <c r="F209" s="34">
        <v>10000</v>
      </c>
    </row>
    <row r="210" spans="1:6" x14ac:dyDescent="0.25">
      <c r="A210" s="32" t="s">
        <v>142</v>
      </c>
      <c r="B210" s="33" t="s">
        <v>99</v>
      </c>
      <c r="C210" s="33" t="s">
        <v>23</v>
      </c>
      <c r="D210" s="33" t="s">
        <v>143</v>
      </c>
      <c r="E210" s="33" t="s">
        <v>117</v>
      </c>
      <c r="F210" s="34">
        <f>F211</f>
        <v>1433900</v>
      </c>
    </row>
    <row r="211" spans="1:6" ht="30" x14ac:dyDescent="0.25">
      <c r="A211" s="32" t="s">
        <v>118</v>
      </c>
      <c r="B211" s="33" t="s">
        <v>99</v>
      </c>
      <c r="C211" s="33" t="s">
        <v>23</v>
      </c>
      <c r="D211" s="33" t="s">
        <v>143</v>
      </c>
      <c r="E211" s="33"/>
      <c r="F211" s="34">
        <f>F212</f>
        <v>1433900</v>
      </c>
    </row>
    <row r="212" spans="1:6" ht="30" x14ac:dyDescent="0.25">
      <c r="A212" s="32" t="s">
        <v>118</v>
      </c>
      <c r="B212" s="33" t="s">
        <v>99</v>
      </c>
      <c r="C212" s="33" t="s">
        <v>23</v>
      </c>
      <c r="D212" s="33" t="s">
        <v>143</v>
      </c>
      <c r="E212" s="33"/>
      <c r="F212" s="35">
        <v>1433900</v>
      </c>
    </row>
    <row r="213" spans="1:6" x14ac:dyDescent="0.25">
      <c r="A213" s="32" t="s">
        <v>144</v>
      </c>
      <c r="B213" s="33" t="s">
        <v>99</v>
      </c>
      <c r="C213" s="33" t="s">
        <v>23</v>
      </c>
      <c r="D213" s="33" t="s">
        <v>145</v>
      </c>
      <c r="E213" s="33" t="s">
        <v>117</v>
      </c>
      <c r="F213" s="34">
        <f>F214</f>
        <v>26398418</v>
      </c>
    </row>
    <row r="214" spans="1:6" ht="30" x14ac:dyDescent="0.25">
      <c r="A214" s="32" t="s">
        <v>118</v>
      </c>
      <c r="B214" s="33" t="s">
        <v>99</v>
      </c>
      <c r="C214" s="33" t="s">
        <v>23</v>
      </c>
      <c r="D214" s="33" t="s">
        <v>145</v>
      </c>
      <c r="E214" s="33"/>
      <c r="F214" s="34">
        <f>F215</f>
        <v>26398418</v>
      </c>
    </row>
    <row r="215" spans="1:6" ht="30" x14ac:dyDescent="0.25">
      <c r="A215" s="32" t="s">
        <v>118</v>
      </c>
      <c r="B215" s="33" t="s">
        <v>99</v>
      </c>
      <c r="C215" s="33" t="s">
        <v>23</v>
      </c>
      <c r="D215" s="33" t="s">
        <v>145</v>
      </c>
      <c r="E215" s="33"/>
      <c r="F215" s="35">
        <v>26398418</v>
      </c>
    </row>
    <row r="216" spans="1:6" ht="84" customHeight="1" x14ac:dyDescent="0.25">
      <c r="A216" s="32" t="s">
        <v>262</v>
      </c>
      <c r="B216" s="33" t="s">
        <v>99</v>
      </c>
      <c r="C216" s="33" t="s">
        <v>23</v>
      </c>
      <c r="D216" s="33" t="s">
        <v>260</v>
      </c>
      <c r="E216" s="33" t="s">
        <v>122</v>
      </c>
      <c r="F216" s="34"/>
    </row>
    <row r="217" spans="1:6" ht="30" x14ac:dyDescent="0.25">
      <c r="A217" s="32" t="s">
        <v>263</v>
      </c>
      <c r="B217" s="33" t="s">
        <v>99</v>
      </c>
      <c r="C217" s="33" t="s">
        <v>23</v>
      </c>
      <c r="D217" s="33" t="s">
        <v>261</v>
      </c>
      <c r="E217" s="33" t="s">
        <v>122</v>
      </c>
      <c r="F217" s="34">
        <v>113116.96</v>
      </c>
    </row>
    <row r="218" spans="1:6" ht="78.75" customHeight="1" x14ac:dyDescent="0.25">
      <c r="A218" s="32" t="s">
        <v>483</v>
      </c>
      <c r="B218" s="33" t="s">
        <v>99</v>
      </c>
      <c r="C218" s="33" t="s">
        <v>23</v>
      </c>
      <c r="D218" s="33" t="s">
        <v>482</v>
      </c>
      <c r="E218" s="33" t="s">
        <v>122</v>
      </c>
      <c r="F218" s="34">
        <v>110000</v>
      </c>
    </row>
    <row r="219" spans="1:6" ht="267.75" x14ac:dyDescent="0.25">
      <c r="A219" s="153" t="s">
        <v>462</v>
      </c>
      <c r="B219" s="33" t="s">
        <v>99</v>
      </c>
      <c r="C219" s="33" t="s">
        <v>23</v>
      </c>
      <c r="D219" s="33" t="s">
        <v>460</v>
      </c>
      <c r="E219" s="33" t="s">
        <v>122</v>
      </c>
      <c r="F219" s="34">
        <v>800000</v>
      </c>
    </row>
    <row r="220" spans="1:6" ht="64.5" customHeight="1" x14ac:dyDescent="0.25">
      <c r="A220" s="41" t="s">
        <v>543</v>
      </c>
      <c r="B220" s="33" t="s">
        <v>99</v>
      </c>
      <c r="C220" s="33" t="s">
        <v>23</v>
      </c>
      <c r="D220" s="33" t="s">
        <v>542</v>
      </c>
      <c r="E220" s="33" t="s">
        <v>117</v>
      </c>
      <c r="F220" s="34">
        <v>6789180</v>
      </c>
    </row>
    <row r="221" spans="1:6" x14ac:dyDescent="0.25">
      <c r="A221" s="29" t="s">
        <v>146</v>
      </c>
      <c r="B221" s="30" t="s">
        <v>147</v>
      </c>
      <c r="C221" s="30"/>
      <c r="D221" s="30"/>
      <c r="E221" s="30"/>
      <c r="F221" s="58">
        <f>F222+F227+F240+F250</f>
        <v>15787444</v>
      </c>
    </row>
    <row r="222" spans="1:6" x14ac:dyDescent="0.25">
      <c r="A222" s="32" t="s">
        <v>148</v>
      </c>
      <c r="B222" s="33" t="s">
        <v>147</v>
      </c>
      <c r="C222" s="33" t="s">
        <v>23</v>
      </c>
      <c r="D222" s="33"/>
      <c r="E222" s="33"/>
      <c r="F222" s="34">
        <f>F223+F226</f>
        <v>7664000</v>
      </c>
    </row>
    <row r="223" spans="1:6" ht="45" x14ac:dyDescent="0.25">
      <c r="A223" s="32" t="s">
        <v>149</v>
      </c>
      <c r="B223" s="33" t="s">
        <v>147</v>
      </c>
      <c r="C223" s="33" t="s">
        <v>23</v>
      </c>
      <c r="D223" s="33" t="s">
        <v>150</v>
      </c>
      <c r="E223" s="33"/>
      <c r="F223" s="34">
        <f>F224</f>
        <v>7400000</v>
      </c>
    </row>
    <row r="224" spans="1:6" ht="30" x14ac:dyDescent="0.25">
      <c r="A224" s="32" t="s">
        <v>151</v>
      </c>
      <c r="B224" s="33" t="s">
        <v>147</v>
      </c>
      <c r="C224" s="33" t="s">
        <v>23</v>
      </c>
      <c r="D224" s="33" t="s">
        <v>150</v>
      </c>
      <c r="E224" s="33"/>
      <c r="F224" s="34">
        <f>F225</f>
        <v>7400000</v>
      </c>
    </row>
    <row r="225" spans="1:6" ht="45" x14ac:dyDescent="0.25">
      <c r="A225" s="32" t="s">
        <v>152</v>
      </c>
      <c r="B225" s="33" t="s">
        <v>147</v>
      </c>
      <c r="C225" s="33" t="s">
        <v>23</v>
      </c>
      <c r="D225" s="33" t="s">
        <v>150</v>
      </c>
      <c r="E225" s="33" t="s">
        <v>153</v>
      </c>
      <c r="F225" s="35">
        <v>7400000</v>
      </c>
    </row>
    <row r="226" spans="1:6" x14ac:dyDescent="0.25">
      <c r="A226" s="32" t="s">
        <v>154</v>
      </c>
      <c r="B226" s="33" t="s">
        <v>147</v>
      </c>
      <c r="C226" s="33" t="s">
        <v>23</v>
      </c>
      <c r="D226" s="33" t="s">
        <v>155</v>
      </c>
      <c r="E226" s="33" t="s">
        <v>156</v>
      </c>
      <c r="F226" s="35">
        <v>264000</v>
      </c>
    </row>
    <row r="227" spans="1:6" ht="30" x14ac:dyDescent="0.25">
      <c r="A227" s="32" t="s">
        <v>157</v>
      </c>
      <c r="B227" s="33" t="s">
        <v>147</v>
      </c>
      <c r="C227" s="33" t="s">
        <v>32</v>
      </c>
      <c r="D227" s="33"/>
      <c r="E227" s="33"/>
      <c r="F227" s="34">
        <f>F229+F235+F228+F234+F232+F239+F233</f>
        <v>3069644</v>
      </c>
    </row>
    <row r="228" spans="1:6" ht="30" x14ac:dyDescent="0.25">
      <c r="A228" s="32" t="s">
        <v>158</v>
      </c>
      <c r="B228" s="33"/>
      <c r="C228" s="33"/>
      <c r="D228" s="33"/>
      <c r="E228" s="33"/>
      <c r="F228" s="34"/>
    </row>
    <row r="229" spans="1:6" x14ac:dyDescent="0.25">
      <c r="A229" s="32" t="s">
        <v>159</v>
      </c>
      <c r="B229" s="33" t="s">
        <v>147</v>
      </c>
      <c r="C229" s="33" t="s">
        <v>32</v>
      </c>
      <c r="D229" s="33" t="s">
        <v>160</v>
      </c>
      <c r="E229" s="33"/>
      <c r="F229" s="34">
        <f>F230</f>
        <v>500000</v>
      </c>
    </row>
    <row r="230" spans="1:6" ht="30" x14ac:dyDescent="0.25">
      <c r="A230" s="32" t="s">
        <v>161</v>
      </c>
      <c r="B230" s="33" t="s">
        <v>147</v>
      </c>
      <c r="C230" s="33" t="s">
        <v>32</v>
      </c>
      <c r="D230" s="33" t="s">
        <v>160</v>
      </c>
      <c r="E230" s="33"/>
      <c r="F230" s="34">
        <f>F231</f>
        <v>500000</v>
      </c>
    </row>
    <row r="231" spans="1:6" ht="30" x14ac:dyDescent="0.25">
      <c r="A231" s="32" t="s">
        <v>162</v>
      </c>
      <c r="B231" s="33" t="s">
        <v>147</v>
      </c>
      <c r="C231" s="33" t="s">
        <v>32</v>
      </c>
      <c r="D231" s="33" t="s">
        <v>160</v>
      </c>
      <c r="E231" s="33" t="s">
        <v>156</v>
      </c>
      <c r="F231" s="35">
        <v>500000</v>
      </c>
    </row>
    <row r="232" spans="1:6" ht="105" x14ac:dyDescent="0.25">
      <c r="A232" s="36" t="s">
        <v>66</v>
      </c>
      <c r="B232" s="33" t="s">
        <v>147</v>
      </c>
      <c r="C232" s="33" t="s">
        <v>32</v>
      </c>
      <c r="D232" s="33" t="s">
        <v>50</v>
      </c>
      <c r="E232" s="33" t="s">
        <v>51</v>
      </c>
      <c r="F232" s="35"/>
    </row>
    <row r="233" spans="1:6" x14ac:dyDescent="0.25">
      <c r="A233" s="36"/>
      <c r="B233" s="33"/>
      <c r="C233" s="33"/>
      <c r="D233" s="33"/>
      <c r="E233" s="33"/>
      <c r="F233" s="35"/>
    </row>
    <row r="234" spans="1:6" ht="78.75" x14ac:dyDescent="0.25">
      <c r="A234" s="55" t="s">
        <v>271</v>
      </c>
      <c r="B234" s="33" t="s">
        <v>147</v>
      </c>
      <c r="C234" s="33" t="s">
        <v>32</v>
      </c>
      <c r="D234" s="33" t="s">
        <v>311</v>
      </c>
      <c r="E234" s="33" t="s">
        <v>234</v>
      </c>
      <c r="F234" s="35">
        <v>0</v>
      </c>
    </row>
    <row r="235" spans="1:6" x14ac:dyDescent="0.25">
      <c r="A235" s="32" t="s">
        <v>105</v>
      </c>
      <c r="B235" s="33" t="s">
        <v>147</v>
      </c>
      <c r="C235" s="33" t="s">
        <v>42</v>
      </c>
      <c r="D235" s="33" t="s">
        <v>249</v>
      </c>
      <c r="E235" s="33"/>
      <c r="F235" s="34">
        <f>F236+F238</f>
        <v>2569644</v>
      </c>
    </row>
    <row r="236" spans="1:6" ht="30" x14ac:dyDescent="0.25">
      <c r="A236" s="32" t="s">
        <v>161</v>
      </c>
      <c r="B236" s="33" t="s">
        <v>147</v>
      </c>
      <c r="C236" s="33" t="s">
        <v>42</v>
      </c>
      <c r="D236" s="33" t="s">
        <v>249</v>
      </c>
      <c r="E236" s="33"/>
      <c r="F236" s="34">
        <f>F237</f>
        <v>2069644</v>
      </c>
    </row>
    <row r="237" spans="1:6" ht="31.5" x14ac:dyDescent="0.25">
      <c r="A237" s="42" t="s">
        <v>316</v>
      </c>
      <c r="B237" s="33" t="s">
        <v>147</v>
      </c>
      <c r="C237" s="33" t="s">
        <v>42</v>
      </c>
      <c r="D237" s="33" t="s">
        <v>249</v>
      </c>
      <c r="E237" s="33" t="s">
        <v>234</v>
      </c>
      <c r="F237" s="60">
        <v>2069644</v>
      </c>
    </row>
    <row r="238" spans="1:6" ht="47.25" x14ac:dyDescent="0.25">
      <c r="A238" s="42" t="s">
        <v>321</v>
      </c>
      <c r="B238" s="33" t="s">
        <v>147</v>
      </c>
      <c r="C238" s="33" t="s">
        <v>42</v>
      </c>
      <c r="D238" s="33" t="s">
        <v>249</v>
      </c>
      <c r="E238" s="33" t="s">
        <v>234</v>
      </c>
      <c r="F238" s="35">
        <v>500000</v>
      </c>
    </row>
    <row r="239" spans="1:6" ht="15.75" x14ac:dyDescent="0.25">
      <c r="A239" s="42"/>
      <c r="B239" s="33"/>
      <c r="C239" s="33"/>
      <c r="D239" s="33"/>
      <c r="E239" s="33"/>
      <c r="F239" s="35">
        <v>0</v>
      </c>
    </row>
    <row r="240" spans="1:6" x14ac:dyDescent="0.25">
      <c r="A240" s="32" t="s">
        <v>163</v>
      </c>
      <c r="B240" s="33" t="s">
        <v>147</v>
      </c>
      <c r="C240" s="33" t="s">
        <v>42</v>
      </c>
      <c r="D240" s="33"/>
      <c r="E240" s="33"/>
      <c r="F240" s="34">
        <f>F241+F242</f>
        <v>5053800</v>
      </c>
    </row>
    <row r="241" spans="1:6" ht="30" x14ac:dyDescent="0.25">
      <c r="A241" s="32" t="s">
        <v>164</v>
      </c>
      <c r="B241" s="33" t="s">
        <v>147</v>
      </c>
      <c r="C241" s="33" t="s">
        <v>42</v>
      </c>
      <c r="D241" s="33"/>
      <c r="E241" s="33"/>
      <c r="F241" s="34"/>
    </row>
    <row r="242" spans="1:6" ht="30" x14ac:dyDescent="0.25">
      <c r="A242" s="32" t="s">
        <v>127</v>
      </c>
      <c r="B242" s="33" t="s">
        <v>147</v>
      </c>
      <c r="C242" s="33" t="s">
        <v>42</v>
      </c>
      <c r="D242" s="33"/>
      <c r="E242" s="33"/>
      <c r="F242" s="64">
        <f>F243+F246</f>
        <v>5053800</v>
      </c>
    </row>
    <row r="243" spans="1:6" ht="120" x14ac:dyDescent="0.25">
      <c r="A243" s="32" t="s">
        <v>165</v>
      </c>
      <c r="B243" s="33" t="s">
        <v>147</v>
      </c>
      <c r="C243" s="33" t="s">
        <v>42</v>
      </c>
      <c r="D243" s="33" t="s">
        <v>217</v>
      </c>
      <c r="E243" s="33"/>
      <c r="F243" s="64">
        <f>F244</f>
        <v>35400</v>
      </c>
    </row>
    <row r="244" spans="1:6" x14ac:dyDescent="0.25">
      <c r="A244" s="32" t="s">
        <v>166</v>
      </c>
      <c r="B244" s="33" t="s">
        <v>147</v>
      </c>
      <c r="C244" s="33" t="s">
        <v>42</v>
      </c>
      <c r="D244" s="33" t="s">
        <v>217</v>
      </c>
      <c r="E244" s="33"/>
      <c r="F244" s="64">
        <f>F245</f>
        <v>35400</v>
      </c>
    </row>
    <row r="245" spans="1:6" x14ac:dyDescent="0.25">
      <c r="A245" s="32" t="s">
        <v>167</v>
      </c>
      <c r="B245" s="33" t="s">
        <v>147</v>
      </c>
      <c r="C245" s="33" t="s">
        <v>42</v>
      </c>
      <c r="D245" s="33" t="s">
        <v>217</v>
      </c>
      <c r="E245" s="33"/>
      <c r="F245" s="65">
        <v>35400</v>
      </c>
    </row>
    <row r="246" spans="1:6" ht="30" x14ac:dyDescent="0.25">
      <c r="A246" s="32" t="s">
        <v>168</v>
      </c>
      <c r="B246" s="33" t="s">
        <v>147</v>
      </c>
      <c r="C246" s="33" t="s">
        <v>42</v>
      </c>
      <c r="D246" s="33"/>
      <c r="E246" s="33"/>
      <c r="F246" s="34">
        <f>F247+F248+F249</f>
        <v>5018400</v>
      </c>
    </row>
    <row r="247" spans="1:6" x14ac:dyDescent="0.25">
      <c r="A247" s="32" t="s">
        <v>166</v>
      </c>
      <c r="B247" s="33" t="s">
        <v>147</v>
      </c>
      <c r="C247" s="33" t="s">
        <v>42</v>
      </c>
      <c r="D247" s="33" t="s">
        <v>243</v>
      </c>
      <c r="E247" s="33" t="s">
        <v>156</v>
      </c>
      <c r="F247" s="35">
        <v>4000000</v>
      </c>
    </row>
    <row r="248" spans="1:6" x14ac:dyDescent="0.25">
      <c r="A248" s="32" t="s">
        <v>169</v>
      </c>
      <c r="B248" s="33" t="s">
        <v>147</v>
      </c>
      <c r="C248" s="33" t="s">
        <v>42</v>
      </c>
      <c r="D248" s="33" t="s">
        <v>243</v>
      </c>
      <c r="E248" s="33" t="s">
        <v>250</v>
      </c>
      <c r="F248" s="35">
        <v>1018400</v>
      </c>
    </row>
    <row r="249" spans="1:6" x14ac:dyDescent="0.25">
      <c r="A249" s="32" t="s">
        <v>166</v>
      </c>
      <c r="B249" s="33" t="s">
        <v>147</v>
      </c>
      <c r="C249" s="33" t="s">
        <v>42</v>
      </c>
      <c r="D249" s="33" t="s">
        <v>243</v>
      </c>
      <c r="E249" s="33" t="s">
        <v>156</v>
      </c>
      <c r="F249" s="35"/>
    </row>
    <row r="250" spans="1:6" x14ac:dyDescent="0.25">
      <c r="A250" s="66"/>
      <c r="B250" s="33"/>
      <c r="C250" s="33"/>
      <c r="D250" s="33"/>
      <c r="E250" s="33"/>
      <c r="F250" s="35">
        <v>0</v>
      </c>
    </row>
    <row r="251" spans="1:6" x14ac:dyDescent="0.25">
      <c r="A251" s="29" t="s">
        <v>171</v>
      </c>
      <c r="B251" s="30" t="s">
        <v>67</v>
      </c>
      <c r="C251" s="30" t="s">
        <v>25</v>
      </c>
      <c r="D251" s="67"/>
      <c r="E251" s="67"/>
      <c r="F251" s="31">
        <f t="shared" ref="F251:F253" si="4">F252</f>
        <v>290000</v>
      </c>
    </row>
    <row r="252" spans="1:6" x14ac:dyDescent="0.25">
      <c r="A252" s="32"/>
      <c r="B252" s="33" t="s">
        <v>67</v>
      </c>
      <c r="C252" s="33" t="s">
        <v>25</v>
      </c>
      <c r="D252" s="33"/>
      <c r="E252" s="33"/>
      <c r="F252" s="34">
        <f>F253+F255+F256</f>
        <v>290000</v>
      </c>
    </row>
    <row r="253" spans="1:6" ht="45" x14ac:dyDescent="0.25">
      <c r="A253" s="32" t="s">
        <v>173</v>
      </c>
      <c r="B253" s="33" t="s">
        <v>67</v>
      </c>
      <c r="C253" s="33" t="s">
        <v>25</v>
      </c>
      <c r="D253" s="33" t="s">
        <v>172</v>
      </c>
      <c r="E253" s="33"/>
      <c r="F253" s="34">
        <f t="shared" si="4"/>
        <v>290000</v>
      </c>
    </row>
    <row r="254" spans="1:6" ht="45" x14ac:dyDescent="0.25">
      <c r="A254" s="32" t="s">
        <v>173</v>
      </c>
      <c r="B254" s="33" t="s">
        <v>67</v>
      </c>
      <c r="C254" s="33" t="s">
        <v>25</v>
      </c>
      <c r="D254" s="33" t="s">
        <v>172</v>
      </c>
      <c r="E254" s="33" t="s">
        <v>38</v>
      </c>
      <c r="F254" s="35">
        <v>290000</v>
      </c>
    </row>
    <row r="255" spans="1:6" ht="120" x14ac:dyDescent="0.25">
      <c r="A255" s="32" t="s">
        <v>264</v>
      </c>
      <c r="B255" s="33" t="s">
        <v>67</v>
      </c>
      <c r="C255" s="33" t="s">
        <v>25</v>
      </c>
      <c r="D255" s="33" t="s">
        <v>257</v>
      </c>
      <c r="E255" s="33" t="s">
        <v>38</v>
      </c>
      <c r="F255" s="35">
        <v>0</v>
      </c>
    </row>
    <row r="256" spans="1:6" ht="131.25" customHeight="1" x14ac:dyDescent="0.25">
      <c r="A256" s="32" t="s">
        <v>264</v>
      </c>
      <c r="B256" s="33" t="s">
        <v>67</v>
      </c>
      <c r="C256" s="33" t="s">
        <v>25</v>
      </c>
      <c r="D256" s="33" t="s">
        <v>265</v>
      </c>
      <c r="E256" s="33" t="s">
        <v>38</v>
      </c>
      <c r="F256" s="35">
        <v>0</v>
      </c>
    </row>
    <row r="257" spans="1:6" ht="131.25" customHeight="1" x14ac:dyDescent="0.25">
      <c r="A257" s="29" t="s">
        <v>343</v>
      </c>
      <c r="B257" s="30" t="s">
        <v>104</v>
      </c>
      <c r="C257" s="30" t="s">
        <v>111</v>
      </c>
      <c r="D257" s="67"/>
      <c r="E257" s="67"/>
      <c r="F257" s="31">
        <f t="shared" ref="F257" si="5">F258</f>
        <v>631982</v>
      </c>
    </row>
    <row r="258" spans="1:6" ht="131.25" customHeight="1" x14ac:dyDescent="0.25">
      <c r="A258" s="32" t="s">
        <v>344</v>
      </c>
      <c r="B258" s="33" t="s">
        <v>104</v>
      </c>
      <c r="C258" s="33" t="s">
        <v>25</v>
      </c>
      <c r="D258" s="33"/>
      <c r="E258" s="33"/>
      <c r="F258" s="34">
        <f>F260</f>
        <v>631982</v>
      </c>
    </row>
    <row r="259" spans="1:6" ht="131.25" customHeight="1" x14ac:dyDescent="0.25">
      <c r="A259" s="32" t="s">
        <v>348</v>
      </c>
      <c r="B259" s="33" t="s">
        <v>104</v>
      </c>
      <c r="C259" s="33" t="s">
        <v>25</v>
      </c>
      <c r="D259" s="33" t="s">
        <v>347</v>
      </c>
      <c r="E259" s="33"/>
      <c r="F259" s="34"/>
    </row>
    <row r="260" spans="1:6" ht="105" customHeight="1" x14ac:dyDescent="0.25">
      <c r="A260" s="117" t="s">
        <v>345</v>
      </c>
      <c r="B260" s="33" t="s">
        <v>104</v>
      </c>
      <c r="C260" s="33" t="s">
        <v>25</v>
      </c>
      <c r="D260" s="33" t="s">
        <v>347</v>
      </c>
      <c r="E260" s="33" t="s">
        <v>346</v>
      </c>
      <c r="F260" s="34">
        <v>631982</v>
      </c>
    </row>
    <row r="261" spans="1:6" ht="42.75" x14ac:dyDescent="0.25">
      <c r="A261" s="29" t="s">
        <v>174</v>
      </c>
      <c r="B261" s="30" t="s">
        <v>71</v>
      </c>
      <c r="C261" s="30" t="s">
        <v>111</v>
      </c>
      <c r="D261" s="67"/>
      <c r="E261" s="67"/>
      <c r="F261" s="31">
        <f t="shared" ref="F261:F264" si="6">F262</f>
        <v>3535</v>
      </c>
    </row>
    <row r="262" spans="1:6" ht="30" x14ac:dyDescent="0.25">
      <c r="A262" s="32" t="s">
        <v>175</v>
      </c>
      <c r="B262" s="33" t="s">
        <v>71</v>
      </c>
      <c r="C262" s="33" t="s">
        <v>23</v>
      </c>
      <c r="D262" s="33" t="s">
        <v>176</v>
      </c>
      <c r="E262" s="33"/>
      <c r="F262" s="34">
        <f t="shared" si="6"/>
        <v>3535</v>
      </c>
    </row>
    <row r="263" spans="1:6" ht="30" x14ac:dyDescent="0.25">
      <c r="A263" s="32" t="s">
        <v>177</v>
      </c>
      <c r="B263" s="33" t="s">
        <v>71</v>
      </c>
      <c r="C263" s="33" t="s">
        <v>23</v>
      </c>
      <c r="D263" s="33" t="s">
        <v>176</v>
      </c>
      <c r="E263" s="33"/>
      <c r="F263" s="34">
        <f t="shared" si="6"/>
        <v>3535</v>
      </c>
    </row>
    <row r="264" spans="1:6" ht="30" x14ac:dyDescent="0.25">
      <c r="A264" s="32" t="s">
        <v>178</v>
      </c>
      <c r="B264" s="33" t="s">
        <v>71</v>
      </c>
      <c r="C264" s="33" t="s">
        <v>23</v>
      </c>
      <c r="D264" s="33" t="s">
        <v>176</v>
      </c>
      <c r="E264" s="33"/>
      <c r="F264" s="34">
        <f t="shared" si="6"/>
        <v>3535</v>
      </c>
    </row>
    <row r="265" spans="1:6" x14ac:dyDescent="0.25">
      <c r="A265" s="32" t="s">
        <v>179</v>
      </c>
      <c r="B265" s="33" t="s">
        <v>71</v>
      </c>
      <c r="C265" s="33" t="s">
        <v>23</v>
      </c>
      <c r="D265" s="33" t="s">
        <v>176</v>
      </c>
      <c r="E265" s="33" t="s">
        <v>180</v>
      </c>
      <c r="F265" s="35">
        <v>3535</v>
      </c>
    </row>
    <row r="266" spans="1:6" ht="71.25" x14ac:dyDescent="0.25">
      <c r="A266" s="68" t="s">
        <v>181</v>
      </c>
      <c r="B266" s="30" t="s">
        <v>182</v>
      </c>
      <c r="C266" s="30"/>
      <c r="D266" s="30"/>
      <c r="E266" s="30"/>
      <c r="F266" s="58">
        <f>F267+F277+F278</f>
        <v>0</v>
      </c>
    </row>
    <row r="267" spans="1:6" ht="60" x14ac:dyDescent="0.25">
      <c r="A267" s="50" t="s">
        <v>183</v>
      </c>
      <c r="B267" s="33" t="s">
        <v>182</v>
      </c>
      <c r="C267" s="33" t="s">
        <v>23</v>
      </c>
      <c r="D267" s="33"/>
      <c r="E267" s="33"/>
      <c r="F267" s="34">
        <f>F268</f>
        <v>0</v>
      </c>
    </row>
    <row r="268" spans="1:6" ht="30" x14ac:dyDescent="0.25">
      <c r="A268" s="50" t="s">
        <v>184</v>
      </c>
      <c r="B268" s="33" t="s">
        <v>182</v>
      </c>
      <c r="C268" s="33" t="s">
        <v>23</v>
      </c>
      <c r="D268" s="33"/>
      <c r="E268" s="33"/>
      <c r="F268" s="34">
        <f>F269</f>
        <v>0</v>
      </c>
    </row>
    <row r="269" spans="1:6" ht="30" x14ac:dyDescent="0.25">
      <c r="A269" s="50" t="s">
        <v>184</v>
      </c>
      <c r="B269" s="33" t="s">
        <v>182</v>
      </c>
      <c r="C269" s="33" t="s">
        <v>23</v>
      </c>
      <c r="D269" s="33"/>
      <c r="E269" s="33"/>
      <c r="F269" s="35">
        <f>F273+F275</f>
        <v>0</v>
      </c>
    </row>
    <row r="270" spans="1:6" ht="60" x14ac:dyDescent="0.25">
      <c r="A270" s="61" t="s">
        <v>185</v>
      </c>
      <c r="B270" s="33" t="s">
        <v>182</v>
      </c>
      <c r="C270" s="33" t="s">
        <v>23</v>
      </c>
      <c r="D270" s="33" t="s">
        <v>218</v>
      </c>
      <c r="E270" s="33"/>
      <c r="F270" s="34">
        <f>F271</f>
        <v>0</v>
      </c>
    </row>
    <row r="271" spans="1:6" x14ac:dyDescent="0.25">
      <c r="A271" s="61" t="s">
        <v>187</v>
      </c>
      <c r="B271" s="33" t="s">
        <v>182</v>
      </c>
      <c r="C271" s="33" t="s">
        <v>23</v>
      </c>
      <c r="D271" s="33" t="s">
        <v>218</v>
      </c>
      <c r="E271" s="33"/>
      <c r="F271" s="34">
        <f>F273</f>
        <v>0</v>
      </c>
    </row>
    <row r="272" spans="1:6" x14ac:dyDescent="0.25">
      <c r="A272" s="50" t="s">
        <v>188</v>
      </c>
      <c r="B272" s="33" t="s">
        <v>182</v>
      </c>
      <c r="C272" s="33" t="s">
        <v>23</v>
      </c>
      <c r="D272" s="33" t="s">
        <v>218</v>
      </c>
      <c r="E272" s="33" t="s">
        <v>189</v>
      </c>
      <c r="F272" s="34"/>
    </row>
    <row r="273" spans="1:6" ht="45" x14ac:dyDescent="0.25">
      <c r="A273" s="50" t="s">
        <v>190</v>
      </c>
      <c r="B273" s="33" t="s">
        <v>182</v>
      </c>
      <c r="C273" s="33" t="s">
        <v>23</v>
      </c>
      <c r="D273" s="33" t="s">
        <v>218</v>
      </c>
      <c r="E273" s="33" t="s">
        <v>191</v>
      </c>
      <c r="F273" s="35">
        <v>0</v>
      </c>
    </row>
    <row r="274" spans="1:6" x14ac:dyDescent="0.25">
      <c r="A274" s="61" t="s">
        <v>187</v>
      </c>
      <c r="B274" s="33" t="s">
        <v>182</v>
      </c>
      <c r="C274" s="33" t="s">
        <v>23</v>
      </c>
      <c r="D274" s="33" t="s">
        <v>252</v>
      </c>
      <c r="E274" s="33"/>
      <c r="F274" s="34">
        <f>F275</f>
        <v>0</v>
      </c>
    </row>
    <row r="275" spans="1:6" x14ac:dyDescent="0.25">
      <c r="A275" s="50" t="s">
        <v>188</v>
      </c>
      <c r="B275" s="33" t="s">
        <v>182</v>
      </c>
      <c r="C275" s="33" t="s">
        <v>23</v>
      </c>
      <c r="D275" s="33" t="s">
        <v>252</v>
      </c>
      <c r="E275" s="33" t="s">
        <v>191</v>
      </c>
      <c r="F275" s="35"/>
    </row>
    <row r="276" spans="1:6" x14ac:dyDescent="0.25">
      <c r="A276" s="50"/>
      <c r="B276" s="33"/>
      <c r="C276" s="33"/>
      <c r="D276" s="33"/>
      <c r="E276" s="33"/>
      <c r="F276" s="35"/>
    </row>
    <row r="277" spans="1:6" ht="45" x14ac:dyDescent="0.25">
      <c r="A277" s="50" t="s">
        <v>193</v>
      </c>
      <c r="B277" s="33" t="s">
        <v>182</v>
      </c>
      <c r="C277" s="33" t="s">
        <v>25</v>
      </c>
      <c r="D277" s="33" t="s">
        <v>194</v>
      </c>
      <c r="E277" s="33" t="s">
        <v>195</v>
      </c>
      <c r="F277" s="35">
        <v>0</v>
      </c>
    </row>
    <row r="278" spans="1:6" x14ac:dyDescent="0.25">
      <c r="A278" s="32" t="s">
        <v>258</v>
      </c>
      <c r="B278" s="33" t="s">
        <v>182</v>
      </c>
      <c r="C278" s="33" t="s">
        <v>32</v>
      </c>
      <c r="D278" s="33" t="s">
        <v>259</v>
      </c>
      <c r="E278" s="33" t="s">
        <v>287</v>
      </c>
      <c r="F278" s="35">
        <v>0</v>
      </c>
    </row>
    <row r="279" spans="1:6" ht="30" x14ac:dyDescent="0.25">
      <c r="A279" s="69" t="s">
        <v>196</v>
      </c>
      <c r="B279" s="70"/>
      <c r="C279" s="70"/>
      <c r="D279" s="70"/>
      <c r="E279" s="70"/>
      <c r="F279" s="71"/>
    </row>
    <row r="280" spans="1:6" x14ac:dyDescent="0.25">
      <c r="A280" s="29" t="s">
        <v>197</v>
      </c>
      <c r="B280" s="67"/>
      <c r="C280" s="67"/>
      <c r="D280" s="67"/>
      <c r="E280" s="67"/>
      <c r="F280" s="58">
        <f>F17+F91+F97+F106+F133+F151+F202+F221+F251+F261+F266+F144+F257</f>
        <v>790648878.77999997</v>
      </c>
    </row>
  </sheetData>
  <autoFilter ref="B14:E15"/>
  <mergeCells count="15">
    <mergeCell ref="A8:F8"/>
    <mergeCell ref="A9:F9"/>
    <mergeCell ref="A10:F10"/>
    <mergeCell ref="A13:A15"/>
    <mergeCell ref="B13:E13"/>
    <mergeCell ref="F13:F15"/>
    <mergeCell ref="B14:B15"/>
    <mergeCell ref="C14:C15"/>
    <mergeCell ref="D14:D15"/>
    <mergeCell ref="E14:E15"/>
    <mergeCell ref="C6:I6"/>
    <mergeCell ref="C2:L3"/>
    <mergeCell ref="C4:M4"/>
    <mergeCell ref="C5:L5"/>
    <mergeCell ref="C1:G1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rowBreaks count="8" manualBreakCount="8">
    <brk id="43" max="9" man="1"/>
    <brk id="70" max="9" man="1"/>
    <brk id="94" max="9" man="1"/>
    <brk id="118" max="9" man="1"/>
    <brk id="149" max="9" man="1"/>
    <brk id="186" max="9" man="1"/>
    <brk id="201" max="9" man="1"/>
    <brk id="229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4"/>
  <sheetViews>
    <sheetView topLeftCell="A260" zoomScaleNormal="100" workbookViewId="0">
      <selection activeCell="G242" sqref="G242"/>
    </sheetView>
  </sheetViews>
  <sheetFormatPr defaultRowHeight="15" x14ac:dyDescent="0.25"/>
  <cols>
    <col min="1" max="1" width="27.7109375" customWidth="1"/>
    <col min="2" max="2" width="14.42578125" customWidth="1"/>
    <col min="3" max="3" width="11.5703125" customWidth="1"/>
    <col min="5" max="5" width="13.85546875" customWidth="1"/>
    <col min="6" max="6" width="11" customWidth="1"/>
    <col min="7" max="7" width="19.85546875" customWidth="1"/>
    <col min="8" max="8" width="12.28515625" customWidth="1"/>
  </cols>
  <sheetData>
    <row r="1" spans="1:13" x14ac:dyDescent="0.25">
      <c r="C1" s="207" t="s">
        <v>332</v>
      </c>
      <c r="D1" s="191"/>
      <c r="E1" s="191"/>
      <c r="F1" s="191"/>
      <c r="G1" s="191"/>
    </row>
    <row r="2" spans="1:13" ht="0.75" customHeight="1" x14ac:dyDescent="0.25">
      <c r="C2" s="190" t="s">
        <v>536</v>
      </c>
      <c r="D2" s="190"/>
      <c r="E2" s="190"/>
      <c r="F2" s="190"/>
      <c r="G2" s="190"/>
      <c r="H2" s="190"/>
      <c r="I2" s="190"/>
      <c r="J2" s="190"/>
      <c r="K2" s="190"/>
      <c r="L2" s="190"/>
    </row>
    <row r="3" spans="1:13" ht="21.75" customHeight="1" x14ac:dyDescent="0.25">
      <c r="C3" s="190"/>
      <c r="D3" s="190"/>
      <c r="E3" s="190"/>
      <c r="F3" s="190"/>
      <c r="G3" s="190"/>
      <c r="H3" s="190"/>
      <c r="I3" s="190"/>
      <c r="J3" s="190"/>
      <c r="K3" s="190"/>
      <c r="L3" s="190"/>
    </row>
    <row r="4" spans="1:13" ht="18" customHeight="1" x14ac:dyDescent="0.25">
      <c r="C4" s="190" t="s">
        <v>544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</row>
    <row r="5" spans="1:13" ht="15.75" customHeight="1" x14ac:dyDescent="0.25">
      <c r="C5" s="190" t="s">
        <v>522</v>
      </c>
      <c r="D5" s="190"/>
      <c r="E5" s="190"/>
      <c r="F5" s="190"/>
      <c r="G5" s="190"/>
      <c r="H5" s="190"/>
      <c r="I5" s="190"/>
      <c r="J5" s="190"/>
      <c r="K5" s="190"/>
      <c r="L5" s="190"/>
    </row>
    <row r="6" spans="1:13" ht="30" customHeight="1" x14ac:dyDescent="0.25">
      <c r="C6" s="190" t="s">
        <v>523</v>
      </c>
      <c r="D6" s="190"/>
      <c r="E6" s="190"/>
      <c r="F6" s="190"/>
      <c r="G6" s="190"/>
      <c r="H6" s="159"/>
      <c r="I6" s="159"/>
      <c r="J6" s="159"/>
      <c r="K6" s="159"/>
      <c r="L6" s="159"/>
    </row>
    <row r="7" spans="1:13" ht="15.75" customHeight="1" x14ac:dyDescent="0.25">
      <c r="C7" s="159"/>
      <c r="D7" s="158"/>
      <c r="E7" s="158"/>
      <c r="F7" s="158"/>
      <c r="G7" s="158"/>
      <c r="H7" s="158"/>
      <c r="I7" s="158"/>
      <c r="J7" s="158"/>
      <c r="K7" s="158"/>
      <c r="L7" s="158"/>
    </row>
    <row r="8" spans="1:13" ht="38.25" customHeight="1" x14ac:dyDescent="0.25">
      <c r="A8" s="208" t="s">
        <v>501</v>
      </c>
      <c r="B8" s="208"/>
      <c r="C8" s="208"/>
      <c r="D8" s="208"/>
      <c r="E8" s="208"/>
      <c r="F8" s="208"/>
      <c r="G8" s="208"/>
    </row>
    <row r="9" spans="1:13" x14ac:dyDescent="0.25">
      <c r="A9" s="25"/>
      <c r="B9" s="25"/>
      <c r="C9" s="26"/>
      <c r="D9" s="26"/>
      <c r="E9" s="26"/>
      <c r="F9" s="26"/>
    </row>
    <row r="10" spans="1:13" x14ac:dyDescent="0.25">
      <c r="A10" s="213" t="s">
        <v>360</v>
      </c>
      <c r="B10" s="216" t="s">
        <v>362</v>
      </c>
      <c r="C10" s="217"/>
      <c r="D10" s="217"/>
      <c r="E10" s="217"/>
      <c r="F10" s="218"/>
      <c r="G10" s="212" t="s">
        <v>530</v>
      </c>
    </row>
    <row r="11" spans="1:13" x14ac:dyDescent="0.25">
      <c r="A11" s="214"/>
      <c r="B11" s="213" t="s">
        <v>361</v>
      </c>
      <c r="C11" s="212" t="s">
        <v>356</v>
      </c>
      <c r="D11" s="212" t="s">
        <v>357</v>
      </c>
      <c r="E11" s="212" t="s">
        <v>358</v>
      </c>
      <c r="F11" s="212" t="s">
        <v>359</v>
      </c>
      <c r="G11" s="212"/>
    </row>
    <row r="12" spans="1:13" ht="60" customHeight="1" x14ac:dyDescent="0.25">
      <c r="A12" s="215"/>
      <c r="B12" s="215"/>
      <c r="C12" s="212"/>
      <c r="D12" s="212"/>
      <c r="E12" s="212"/>
      <c r="F12" s="212"/>
      <c r="G12" s="212"/>
    </row>
    <row r="13" spans="1:13" x14ac:dyDescent="0.25">
      <c r="A13" s="27">
        <v>1</v>
      </c>
      <c r="B13" s="27">
        <v>2</v>
      </c>
      <c r="C13" s="28">
        <v>3</v>
      </c>
      <c r="D13" s="28">
        <v>4</v>
      </c>
      <c r="E13" s="28">
        <v>5</v>
      </c>
      <c r="F13" s="28">
        <v>6</v>
      </c>
      <c r="G13" s="28">
        <v>7</v>
      </c>
    </row>
    <row r="14" spans="1:13" ht="78" customHeight="1" x14ac:dyDescent="0.25">
      <c r="A14" s="103" t="s">
        <v>340</v>
      </c>
      <c r="B14" s="104">
        <v>902</v>
      </c>
      <c r="C14" s="105"/>
      <c r="D14" s="105"/>
      <c r="E14" s="105"/>
      <c r="F14" s="105"/>
      <c r="G14" s="106">
        <f>G15+G66+G73+G94+G108+G136+G102+G63</f>
        <v>243367379.97999999</v>
      </c>
    </row>
    <row r="15" spans="1:13" ht="28.5" x14ac:dyDescent="0.25">
      <c r="A15" s="72" t="s">
        <v>22</v>
      </c>
      <c r="B15" s="73">
        <v>902</v>
      </c>
      <c r="C15" s="53" t="s">
        <v>23</v>
      </c>
      <c r="D15" s="53"/>
      <c r="E15" s="53"/>
      <c r="F15" s="53"/>
      <c r="G15" s="54">
        <f>G16+G20+G26+G41+G45+G37</f>
        <v>134505909.24000001</v>
      </c>
    </row>
    <row r="16" spans="1:13" ht="57" x14ac:dyDescent="0.25">
      <c r="A16" s="72" t="s">
        <v>24</v>
      </c>
      <c r="B16" s="73">
        <v>902</v>
      </c>
      <c r="C16" s="53" t="s">
        <v>23</v>
      </c>
      <c r="D16" s="53" t="s">
        <v>25</v>
      </c>
      <c r="E16" s="53"/>
      <c r="F16" s="53"/>
      <c r="G16" s="54">
        <f t="shared" ref="G16:G18" si="0">G17</f>
        <v>2729700</v>
      </c>
    </row>
    <row r="17" spans="1:7" ht="60" x14ac:dyDescent="0.25">
      <c r="A17" s="32" t="s">
        <v>26</v>
      </c>
      <c r="B17" s="36">
        <v>902</v>
      </c>
      <c r="C17" s="33" t="s">
        <v>23</v>
      </c>
      <c r="D17" s="33" t="s">
        <v>25</v>
      </c>
      <c r="E17" s="33" t="s">
        <v>198</v>
      </c>
      <c r="F17" s="33"/>
      <c r="G17" s="34">
        <f t="shared" si="0"/>
        <v>2729700</v>
      </c>
    </row>
    <row r="18" spans="1:7" ht="30" x14ac:dyDescent="0.25">
      <c r="A18" s="32" t="s">
        <v>28</v>
      </c>
      <c r="B18" s="36">
        <v>902</v>
      </c>
      <c r="C18" s="33" t="s">
        <v>23</v>
      </c>
      <c r="D18" s="33" t="s">
        <v>25</v>
      </c>
      <c r="E18" s="33" t="s">
        <v>198</v>
      </c>
      <c r="F18" s="33"/>
      <c r="G18" s="34">
        <f t="shared" si="0"/>
        <v>2729700</v>
      </c>
    </row>
    <row r="19" spans="1:7" ht="30" x14ac:dyDescent="0.25">
      <c r="A19" s="74" t="s">
        <v>29</v>
      </c>
      <c r="B19" s="75">
        <v>902</v>
      </c>
      <c r="C19" s="70" t="s">
        <v>23</v>
      </c>
      <c r="D19" s="70" t="s">
        <v>25</v>
      </c>
      <c r="E19" s="70" t="s">
        <v>198</v>
      </c>
      <c r="F19" s="70"/>
      <c r="G19" s="71">
        <f>'Прил.5 Расходы'!F21</f>
        <v>2729700</v>
      </c>
    </row>
    <row r="20" spans="1:7" ht="57" x14ac:dyDescent="0.25">
      <c r="A20" s="72" t="s">
        <v>31</v>
      </c>
      <c r="B20" s="73">
        <v>902</v>
      </c>
      <c r="C20" s="53" t="s">
        <v>23</v>
      </c>
      <c r="D20" s="53" t="s">
        <v>32</v>
      </c>
      <c r="E20" s="53"/>
      <c r="F20" s="53"/>
      <c r="G20" s="54">
        <f>G21+G24</f>
        <v>355000</v>
      </c>
    </row>
    <row r="21" spans="1:7" ht="60" x14ac:dyDescent="0.25">
      <c r="A21" s="32" t="s">
        <v>26</v>
      </c>
      <c r="B21" s="36">
        <v>902</v>
      </c>
      <c r="C21" s="33" t="s">
        <v>23</v>
      </c>
      <c r="D21" s="33" t="s">
        <v>32</v>
      </c>
      <c r="E21" s="70" t="s">
        <v>199</v>
      </c>
      <c r="F21" s="33"/>
      <c r="G21" s="34">
        <f>G23</f>
        <v>180000</v>
      </c>
    </row>
    <row r="22" spans="1:7" x14ac:dyDescent="0.25">
      <c r="A22" s="32" t="s">
        <v>33</v>
      </c>
      <c r="B22" s="36">
        <v>902</v>
      </c>
      <c r="C22" s="33" t="s">
        <v>23</v>
      </c>
      <c r="D22" s="33" t="s">
        <v>32</v>
      </c>
      <c r="E22" s="70" t="s">
        <v>199</v>
      </c>
      <c r="F22" s="33"/>
      <c r="G22" s="34">
        <f>G23</f>
        <v>180000</v>
      </c>
    </row>
    <row r="23" spans="1:7" x14ac:dyDescent="0.25">
      <c r="A23" s="74"/>
      <c r="B23" s="75">
        <v>902</v>
      </c>
      <c r="C23" s="70" t="s">
        <v>23</v>
      </c>
      <c r="D23" s="70" t="s">
        <v>32</v>
      </c>
      <c r="E23" s="70" t="s">
        <v>199</v>
      </c>
      <c r="F23" s="70"/>
      <c r="G23" s="71">
        <f>'Прил.5 Расходы'!F26</f>
        <v>180000</v>
      </c>
    </row>
    <row r="24" spans="1:7" ht="45" x14ac:dyDescent="0.25">
      <c r="A24" s="32" t="s">
        <v>39</v>
      </c>
      <c r="B24" s="36">
        <v>902</v>
      </c>
      <c r="C24" s="33" t="s">
        <v>23</v>
      </c>
      <c r="D24" s="33" t="s">
        <v>32</v>
      </c>
      <c r="E24" s="33" t="s">
        <v>200</v>
      </c>
      <c r="F24" s="33"/>
      <c r="G24" s="34">
        <f>G25</f>
        <v>175000</v>
      </c>
    </row>
    <row r="25" spans="1:7" ht="45" x14ac:dyDescent="0.25">
      <c r="A25" s="74" t="s">
        <v>35</v>
      </c>
      <c r="B25" s="75">
        <v>902</v>
      </c>
      <c r="C25" s="70" t="s">
        <v>23</v>
      </c>
      <c r="D25" s="70" t="s">
        <v>32</v>
      </c>
      <c r="E25" s="70" t="s">
        <v>200</v>
      </c>
      <c r="F25" s="70" t="s">
        <v>219</v>
      </c>
      <c r="G25" s="71">
        <f>'Прил.5 Расходы'!F28</f>
        <v>175000</v>
      </c>
    </row>
    <row r="26" spans="1:7" ht="28.5" x14ac:dyDescent="0.25">
      <c r="A26" s="72" t="s">
        <v>41</v>
      </c>
      <c r="B26" s="73">
        <v>902</v>
      </c>
      <c r="C26" s="53" t="s">
        <v>23</v>
      </c>
      <c r="D26" s="53" t="s">
        <v>42</v>
      </c>
      <c r="E26" s="53"/>
      <c r="F26" s="53"/>
      <c r="G26" s="54">
        <f>G27</f>
        <v>39183230</v>
      </c>
    </row>
    <row r="27" spans="1:7" ht="60" x14ac:dyDescent="0.25">
      <c r="A27" s="32" t="s">
        <v>26</v>
      </c>
      <c r="B27" s="36">
        <v>902</v>
      </c>
      <c r="C27" s="33" t="s">
        <v>23</v>
      </c>
      <c r="D27" s="33" t="s">
        <v>42</v>
      </c>
      <c r="E27" s="33"/>
      <c r="F27" s="33"/>
      <c r="G27" s="34">
        <f>G28</f>
        <v>39183230</v>
      </c>
    </row>
    <row r="28" spans="1:7" x14ac:dyDescent="0.25">
      <c r="A28" s="32" t="s">
        <v>33</v>
      </c>
      <c r="B28" s="36">
        <v>902</v>
      </c>
      <c r="C28" s="33" t="s">
        <v>23</v>
      </c>
      <c r="D28" s="33" t="s">
        <v>42</v>
      </c>
      <c r="E28" s="33"/>
      <c r="F28" s="33"/>
      <c r="G28" s="34">
        <f>G29+G31+G32+G33+G34+G30+G35+G36</f>
        <v>39183230</v>
      </c>
    </row>
    <row r="29" spans="1:7" x14ac:dyDescent="0.25">
      <c r="A29" s="74" t="s">
        <v>43</v>
      </c>
      <c r="B29" s="75">
        <v>902</v>
      </c>
      <c r="C29" s="70" t="s">
        <v>23</v>
      </c>
      <c r="D29" s="70" t="s">
        <v>42</v>
      </c>
      <c r="E29" s="70" t="s">
        <v>199</v>
      </c>
      <c r="F29" s="70"/>
      <c r="G29" s="71">
        <f>'Прил.5 Расходы'!F32</f>
        <v>35078900</v>
      </c>
    </row>
    <row r="30" spans="1:7" ht="30" x14ac:dyDescent="0.25">
      <c r="A30" s="74" t="s">
        <v>52</v>
      </c>
      <c r="B30" s="75">
        <v>902</v>
      </c>
      <c r="C30" s="70" t="s">
        <v>23</v>
      </c>
      <c r="D30" s="70" t="s">
        <v>42</v>
      </c>
      <c r="E30" s="76" t="s">
        <v>220</v>
      </c>
      <c r="F30" s="76"/>
      <c r="G30" s="71">
        <f>'Прил.5 Расходы'!F44</f>
        <v>443000</v>
      </c>
    </row>
    <row r="31" spans="1:7" ht="30" x14ac:dyDescent="0.25">
      <c r="A31" s="74" t="s">
        <v>53</v>
      </c>
      <c r="B31" s="75">
        <v>902</v>
      </c>
      <c r="C31" s="70" t="s">
        <v>23</v>
      </c>
      <c r="D31" s="70" t="s">
        <v>42</v>
      </c>
      <c r="E31" s="76" t="s">
        <v>221</v>
      </c>
      <c r="F31" s="70"/>
      <c r="G31" s="71">
        <f>'Прил.5 Расходы'!F45</f>
        <v>2300</v>
      </c>
    </row>
    <row r="32" spans="1:7" x14ac:dyDescent="0.25">
      <c r="A32" s="32" t="s">
        <v>272</v>
      </c>
      <c r="B32" s="75">
        <v>902</v>
      </c>
      <c r="C32" s="70" t="s">
        <v>23</v>
      </c>
      <c r="D32" s="70" t="s">
        <v>42</v>
      </c>
      <c r="E32" s="33" t="s">
        <v>259</v>
      </c>
      <c r="F32" s="70"/>
      <c r="G32" s="71">
        <f>'Прил.5 Расходы'!F43</f>
        <v>0</v>
      </c>
    </row>
    <row r="33" spans="1:7" ht="30" x14ac:dyDescent="0.25">
      <c r="A33" s="74" t="s">
        <v>55</v>
      </c>
      <c r="B33" s="75">
        <v>902</v>
      </c>
      <c r="C33" s="70" t="s">
        <v>23</v>
      </c>
      <c r="D33" s="70" t="s">
        <v>42</v>
      </c>
      <c r="E33" s="76" t="s">
        <v>400</v>
      </c>
      <c r="F33" s="70"/>
      <c r="G33" s="71">
        <f>'Прил.5 Расходы'!F47</f>
        <v>874030</v>
      </c>
    </row>
    <row r="34" spans="1:7" ht="30" x14ac:dyDescent="0.25">
      <c r="A34" s="74" t="s">
        <v>56</v>
      </c>
      <c r="B34" s="75">
        <v>902</v>
      </c>
      <c r="C34" s="70" t="s">
        <v>23</v>
      </c>
      <c r="D34" s="70" t="s">
        <v>42</v>
      </c>
      <c r="E34" s="76" t="s">
        <v>478</v>
      </c>
      <c r="F34" s="70"/>
      <c r="G34" s="71">
        <f>'Прил.5 Расходы'!F48</f>
        <v>0</v>
      </c>
    </row>
    <row r="35" spans="1:7" ht="165" x14ac:dyDescent="0.25">
      <c r="A35" s="36" t="s">
        <v>515</v>
      </c>
      <c r="B35" s="75">
        <v>902</v>
      </c>
      <c r="C35" s="33" t="s">
        <v>23</v>
      </c>
      <c r="D35" s="33" t="s">
        <v>42</v>
      </c>
      <c r="E35" s="33" t="s">
        <v>514</v>
      </c>
      <c r="F35" s="33" t="s">
        <v>517</v>
      </c>
      <c r="G35" s="71">
        <f>'Прил.5 Расходы'!F49</f>
        <v>776100</v>
      </c>
    </row>
    <row r="36" spans="1:7" ht="105" x14ac:dyDescent="0.25">
      <c r="A36" s="36" t="s">
        <v>516</v>
      </c>
      <c r="B36" s="75">
        <v>902</v>
      </c>
      <c r="C36" s="33" t="s">
        <v>23</v>
      </c>
      <c r="D36" s="33" t="s">
        <v>42</v>
      </c>
      <c r="E36" s="33" t="s">
        <v>513</v>
      </c>
      <c r="F36" s="33" t="s">
        <v>517</v>
      </c>
      <c r="G36" s="71">
        <f>'Прил.5 Расходы'!F50</f>
        <v>2008900</v>
      </c>
    </row>
    <row r="37" spans="1:7" ht="126" x14ac:dyDescent="0.25">
      <c r="A37" s="102" t="s">
        <v>295</v>
      </c>
      <c r="B37" s="75">
        <v>902</v>
      </c>
      <c r="C37" s="70" t="s">
        <v>23</v>
      </c>
      <c r="D37" s="70" t="s">
        <v>96</v>
      </c>
      <c r="E37" s="76" t="s">
        <v>208</v>
      </c>
      <c r="F37" s="70"/>
      <c r="G37" s="71">
        <f>'Прил.5 Расходы'!F54</f>
        <v>5400</v>
      </c>
    </row>
    <row r="38" spans="1:7" ht="63" x14ac:dyDescent="0.25">
      <c r="A38" s="107" t="s">
        <v>341</v>
      </c>
      <c r="B38" s="97">
        <v>902</v>
      </c>
      <c r="C38" s="99"/>
      <c r="D38" s="99"/>
      <c r="E38" s="99"/>
      <c r="F38" s="99"/>
      <c r="G38" s="100">
        <f>G39</f>
        <v>1690300</v>
      </c>
    </row>
    <row r="39" spans="1:7" ht="57" x14ac:dyDescent="0.25">
      <c r="A39" s="90" t="s">
        <v>62</v>
      </c>
      <c r="B39" s="91">
        <v>902</v>
      </c>
      <c r="C39" s="83" t="s">
        <v>23</v>
      </c>
      <c r="D39" s="83" t="s">
        <v>60</v>
      </c>
      <c r="E39" s="83" t="s">
        <v>201</v>
      </c>
      <c r="F39" s="83"/>
      <c r="G39" s="92">
        <f>G40</f>
        <v>1690300</v>
      </c>
    </row>
    <row r="40" spans="1:7" ht="30" x14ac:dyDescent="0.25">
      <c r="A40" s="32" t="s">
        <v>29</v>
      </c>
      <c r="B40" s="75">
        <v>902</v>
      </c>
      <c r="C40" s="70" t="s">
        <v>23</v>
      </c>
      <c r="D40" s="70" t="s">
        <v>60</v>
      </c>
      <c r="E40" s="33" t="s">
        <v>201</v>
      </c>
      <c r="F40" s="33"/>
      <c r="G40" s="34">
        <f>'Прил.5 Расходы'!F62</f>
        <v>1690300</v>
      </c>
    </row>
    <row r="41" spans="1:7" x14ac:dyDescent="0.25">
      <c r="A41" s="72" t="s">
        <v>47</v>
      </c>
      <c r="B41" s="73">
        <v>902</v>
      </c>
      <c r="C41" s="53" t="s">
        <v>23</v>
      </c>
      <c r="D41" s="53" t="s">
        <v>67</v>
      </c>
      <c r="E41" s="53"/>
      <c r="F41" s="53"/>
      <c r="G41" s="54">
        <f>G42</f>
        <v>200000</v>
      </c>
    </row>
    <row r="42" spans="1:7" x14ac:dyDescent="0.25">
      <c r="A42" s="32" t="s">
        <v>47</v>
      </c>
      <c r="B42" s="36">
        <v>902</v>
      </c>
      <c r="C42" s="33" t="s">
        <v>23</v>
      </c>
      <c r="D42" s="33" t="s">
        <v>67</v>
      </c>
      <c r="E42" s="33"/>
      <c r="F42" s="33"/>
      <c r="G42" s="34">
        <f>G43+G44</f>
        <v>200000</v>
      </c>
    </row>
    <row r="43" spans="1:7" ht="30" x14ac:dyDescent="0.25">
      <c r="A43" s="74" t="s">
        <v>49</v>
      </c>
      <c r="B43" s="75">
        <v>902</v>
      </c>
      <c r="C43" s="70" t="s">
        <v>23</v>
      </c>
      <c r="D43" s="70" t="s">
        <v>42</v>
      </c>
      <c r="E43" s="70" t="s">
        <v>48</v>
      </c>
      <c r="F43" s="70" t="s">
        <v>38</v>
      </c>
      <c r="G43" s="71">
        <f>'Прил.5 Расходы'!F42</f>
        <v>0</v>
      </c>
    </row>
    <row r="44" spans="1:7" x14ac:dyDescent="0.25">
      <c r="A44" s="74" t="s">
        <v>68</v>
      </c>
      <c r="B44" s="75">
        <v>902</v>
      </c>
      <c r="C44" s="70" t="s">
        <v>23</v>
      </c>
      <c r="D44" s="70" t="s">
        <v>67</v>
      </c>
      <c r="E44" s="70" t="s">
        <v>48</v>
      </c>
      <c r="F44" s="70" t="s">
        <v>69</v>
      </c>
      <c r="G44" s="71">
        <f>'Прил.5 Расходы'!F69</f>
        <v>200000</v>
      </c>
    </row>
    <row r="45" spans="1:7" ht="42.75" x14ac:dyDescent="0.25">
      <c r="A45" s="72" t="s">
        <v>70</v>
      </c>
      <c r="B45" s="73">
        <v>902</v>
      </c>
      <c r="C45" s="53" t="s">
        <v>23</v>
      </c>
      <c r="D45" s="53" t="s">
        <v>71</v>
      </c>
      <c r="E45" s="53"/>
      <c r="F45" s="53"/>
      <c r="G45" s="54">
        <f>G48+G50+G51+G52+G53+G54+G56+G59+G57+G49+G58+G55+G60+G61+G62</f>
        <v>92032579.239999995</v>
      </c>
    </row>
    <row r="46" spans="1:7" ht="60" x14ac:dyDescent="0.25">
      <c r="A46" s="32" t="s">
        <v>72</v>
      </c>
      <c r="B46" s="36">
        <v>902</v>
      </c>
      <c r="C46" s="33" t="s">
        <v>23</v>
      </c>
      <c r="D46" s="33" t="s">
        <v>71</v>
      </c>
      <c r="E46" s="33" t="s">
        <v>202</v>
      </c>
      <c r="F46" s="33"/>
      <c r="G46" s="34">
        <f>G47</f>
        <v>167055</v>
      </c>
    </row>
    <row r="47" spans="1:7" ht="30" x14ac:dyDescent="0.25">
      <c r="A47" s="32" t="s">
        <v>74</v>
      </c>
      <c r="B47" s="36">
        <v>902</v>
      </c>
      <c r="C47" s="33" t="s">
        <v>23</v>
      </c>
      <c r="D47" s="33" t="s">
        <v>71</v>
      </c>
      <c r="E47" s="33" t="s">
        <v>202</v>
      </c>
      <c r="F47" s="33"/>
      <c r="G47" s="34">
        <f>G48</f>
        <v>167055</v>
      </c>
    </row>
    <row r="48" spans="1:7" ht="45" x14ac:dyDescent="0.25">
      <c r="A48" s="74" t="s">
        <v>37</v>
      </c>
      <c r="B48" s="75">
        <v>902</v>
      </c>
      <c r="C48" s="70" t="s">
        <v>23</v>
      </c>
      <c r="D48" s="70" t="s">
        <v>71</v>
      </c>
      <c r="E48" s="70" t="s">
        <v>202</v>
      </c>
      <c r="F48" s="70" t="s">
        <v>38</v>
      </c>
      <c r="G48" s="71">
        <f>'Прил.5 Расходы'!F73+'Прил.5 Расходы'!F75</f>
        <v>167055</v>
      </c>
    </row>
    <row r="49" spans="1:7" ht="94.5" x14ac:dyDescent="0.25">
      <c r="A49" s="41" t="s">
        <v>429</v>
      </c>
      <c r="B49" s="75">
        <v>902</v>
      </c>
      <c r="C49" s="33" t="s">
        <v>23</v>
      </c>
      <c r="D49" s="33" t="s">
        <v>71</v>
      </c>
      <c r="E49" s="33" t="s">
        <v>76</v>
      </c>
      <c r="F49" s="70" t="s">
        <v>38</v>
      </c>
      <c r="G49" s="71">
        <f>'Прил.5 Расходы'!F79</f>
        <v>4408460.24</v>
      </c>
    </row>
    <row r="50" spans="1:7" ht="110.25" x14ac:dyDescent="0.25">
      <c r="A50" s="42" t="s">
        <v>430</v>
      </c>
      <c r="B50" s="75">
        <v>902</v>
      </c>
      <c r="C50" s="33" t="s">
        <v>23</v>
      </c>
      <c r="D50" s="33" t="s">
        <v>71</v>
      </c>
      <c r="E50" s="33" t="s">
        <v>77</v>
      </c>
      <c r="F50" s="33"/>
      <c r="G50" s="71">
        <f>'Прил.5 Расходы'!F80</f>
        <v>35000</v>
      </c>
    </row>
    <row r="51" spans="1:7" ht="110.25" x14ac:dyDescent="0.25">
      <c r="A51" s="42" t="s">
        <v>418</v>
      </c>
      <c r="B51" s="75">
        <v>902</v>
      </c>
      <c r="C51" s="33" t="s">
        <v>23</v>
      </c>
      <c r="D51" s="33" t="s">
        <v>71</v>
      </c>
      <c r="E51" s="33" t="s">
        <v>78</v>
      </c>
      <c r="F51" s="33"/>
      <c r="G51" s="71">
        <f>'Прил.5 Расходы'!F81</f>
        <v>45000</v>
      </c>
    </row>
    <row r="52" spans="1:7" ht="95.25" thickBot="1" x14ac:dyDescent="0.3">
      <c r="A52" s="43" t="s">
        <v>417</v>
      </c>
      <c r="B52" s="75">
        <v>902</v>
      </c>
      <c r="C52" s="33" t="s">
        <v>23</v>
      </c>
      <c r="D52" s="33" t="s">
        <v>71</v>
      </c>
      <c r="E52" s="33" t="s">
        <v>79</v>
      </c>
      <c r="F52" s="33"/>
      <c r="G52" s="71">
        <f>'Прил.5 Расходы'!F82</f>
        <v>20000</v>
      </c>
    </row>
    <row r="53" spans="1:7" ht="75" x14ac:dyDescent="0.25">
      <c r="A53" s="36" t="s">
        <v>432</v>
      </c>
      <c r="B53" s="75">
        <v>902</v>
      </c>
      <c r="C53" s="33" t="s">
        <v>23</v>
      </c>
      <c r="D53" s="33" t="s">
        <v>71</v>
      </c>
      <c r="E53" s="33" t="s">
        <v>80</v>
      </c>
      <c r="F53" s="33"/>
      <c r="G53" s="71">
        <f>'Прил.5 Расходы'!F83</f>
        <v>0</v>
      </c>
    </row>
    <row r="54" spans="1:7" ht="78.75" x14ac:dyDescent="0.25">
      <c r="A54" s="42" t="s">
        <v>431</v>
      </c>
      <c r="B54" s="75">
        <v>902</v>
      </c>
      <c r="C54" s="33" t="s">
        <v>23</v>
      </c>
      <c r="D54" s="33" t="s">
        <v>71</v>
      </c>
      <c r="E54" s="33" t="s">
        <v>81</v>
      </c>
      <c r="F54" s="33"/>
      <c r="G54" s="71">
        <f>'Прил.5 Расходы'!F84</f>
        <v>0</v>
      </c>
    </row>
    <row r="55" spans="1:7" ht="63" x14ac:dyDescent="0.25">
      <c r="A55" s="110" t="s">
        <v>419</v>
      </c>
      <c r="B55" s="75">
        <v>902</v>
      </c>
      <c r="C55" s="33" t="s">
        <v>23</v>
      </c>
      <c r="D55" s="33" t="s">
        <v>71</v>
      </c>
      <c r="E55" s="33" t="s">
        <v>405</v>
      </c>
      <c r="F55" s="33"/>
      <c r="G55" s="71">
        <f>'Прил.5 Расходы'!F85+'Прил.5 Расходы'!F86</f>
        <v>120000</v>
      </c>
    </row>
    <row r="56" spans="1:7" ht="63" x14ac:dyDescent="0.25">
      <c r="A56" s="42" t="s">
        <v>479</v>
      </c>
      <c r="B56" s="75">
        <v>902</v>
      </c>
      <c r="C56" s="33" t="s">
        <v>23</v>
      </c>
      <c r="D56" s="33" t="s">
        <v>71</v>
      </c>
      <c r="E56" s="33" t="s">
        <v>83</v>
      </c>
      <c r="F56" s="70" t="s">
        <v>117</v>
      </c>
      <c r="G56" s="71">
        <f>'Прил.5 Расходы'!F76</f>
        <v>77969000</v>
      </c>
    </row>
    <row r="57" spans="1:7" ht="45" x14ac:dyDescent="0.25">
      <c r="A57" s="32" t="s">
        <v>253</v>
      </c>
      <c r="B57" s="75">
        <v>902</v>
      </c>
      <c r="C57" s="33" t="s">
        <v>23</v>
      </c>
      <c r="D57" s="33" t="s">
        <v>71</v>
      </c>
      <c r="E57" s="33" t="s">
        <v>256</v>
      </c>
      <c r="F57" s="70" t="s">
        <v>38</v>
      </c>
      <c r="G57" s="71">
        <f>'Прил.5 Расходы'!F77</f>
        <v>0</v>
      </c>
    </row>
    <row r="58" spans="1:7" ht="30" x14ac:dyDescent="0.25">
      <c r="A58" s="32" t="s">
        <v>236</v>
      </c>
      <c r="B58" s="75">
        <v>902</v>
      </c>
      <c r="C58" s="33" t="s">
        <v>42</v>
      </c>
      <c r="D58" s="33" t="s">
        <v>104</v>
      </c>
      <c r="E58" s="33"/>
      <c r="F58" s="70" t="s">
        <v>38</v>
      </c>
      <c r="G58" s="71"/>
    </row>
    <row r="59" spans="1:7" ht="47.25" x14ac:dyDescent="0.25">
      <c r="A59" s="42" t="s">
        <v>82</v>
      </c>
      <c r="B59" s="75">
        <v>902</v>
      </c>
      <c r="C59" s="33" t="s">
        <v>23</v>
      </c>
      <c r="D59" s="33" t="s">
        <v>71</v>
      </c>
      <c r="E59" s="33" t="s">
        <v>83</v>
      </c>
      <c r="F59" s="70"/>
      <c r="G59" s="71">
        <f>'Прил.5 Расходы'!F87</f>
        <v>2495200</v>
      </c>
    </row>
    <row r="60" spans="1:7" ht="330.75" x14ac:dyDescent="0.25">
      <c r="A60" s="153" t="s">
        <v>462</v>
      </c>
      <c r="B60" s="75">
        <v>902</v>
      </c>
      <c r="C60" s="33" t="s">
        <v>23</v>
      </c>
      <c r="D60" s="33" t="s">
        <v>71</v>
      </c>
      <c r="E60" s="33" t="s">
        <v>460</v>
      </c>
      <c r="F60" s="70"/>
      <c r="G60" s="71">
        <f>'Прил.5 Расходы'!F88</f>
        <v>5932000</v>
      </c>
    </row>
    <row r="61" spans="1:7" ht="60" x14ac:dyDescent="0.25">
      <c r="A61" s="50" t="s">
        <v>463</v>
      </c>
      <c r="B61" s="75">
        <v>902</v>
      </c>
      <c r="C61" s="33" t="s">
        <v>23</v>
      </c>
      <c r="D61" s="33" t="s">
        <v>71</v>
      </c>
      <c r="E61" s="33" t="s">
        <v>464</v>
      </c>
      <c r="F61" s="70"/>
      <c r="G61" s="71">
        <f>'Прил.5 Расходы'!F89</f>
        <v>840864</v>
      </c>
    </row>
    <row r="62" spans="1:7" ht="63" x14ac:dyDescent="0.25">
      <c r="A62" s="42" t="s">
        <v>275</v>
      </c>
      <c r="B62" s="75">
        <v>902</v>
      </c>
      <c r="C62" s="33" t="s">
        <v>23</v>
      </c>
      <c r="D62" s="33" t="s">
        <v>71</v>
      </c>
      <c r="E62" s="33" t="s">
        <v>274</v>
      </c>
      <c r="F62" s="70"/>
      <c r="G62" s="71">
        <f>'Прил.5 Расходы'!F90</f>
        <v>0</v>
      </c>
    </row>
    <row r="63" spans="1:7" ht="28.5" x14ac:dyDescent="0.25">
      <c r="A63" s="79" t="s">
        <v>85</v>
      </c>
      <c r="B63" s="91">
        <v>902</v>
      </c>
      <c r="C63" s="80" t="s">
        <v>25</v>
      </c>
      <c r="D63" s="80" t="s">
        <v>32</v>
      </c>
      <c r="E63" s="80"/>
      <c r="F63" s="83"/>
      <c r="G63" s="92">
        <f>G64+G65</f>
        <v>860171</v>
      </c>
    </row>
    <row r="64" spans="1:7" ht="75" x14ac:dyDescent="0.25">
      <c r="A64" s="50" t="s">
        <v>87</v>
      </c>
      <c r="B64" s="75">
        <v>902</v>
      </c>
      <c r="C64" s="49" t="s">
        <v>25</v>
      </c>
      <c r="D64" s="49" t="s">
        <v>32</v>
      </c>
      <c r="E64" s="49" t="s">
        <v>210</v>
      </c>
      <c r="F64" s="70"/>
      <c r="G64" s="71">
        <f>'Прил.5 Расходы'!F95</f>
        <v>658000</v>
      </c>
    </row>
    <row r="65" spans="1:7" ht="60" x14ac:dyDescent="0.25">
      <c r="A65" s="50" t="s">
        <v>463</v>
      </c>
      <c r="B65" s="75">
        <v>902</v>
      </c>
      <c r="C65" s="49" t="s">
        <v>25</v>
      </c>
      <c r="D65" s="49" t="s">
        <v>32</v>
      </c>
      <c r="E65" s="49" t="s">
        <v>477</v>
      </c>
      <c r="F65" s="70"/>
      <c r="G65" s="71">
        <f>'Прил.5 Расходы'!F96</f>
        <v>202171</v>
      </c>
    </row>
    <row r="66" spans="1:7" x14ac:dyDescent="0.25">
      <c r="A66" s="50"/>
      <c r="B66" s="73">
        <v>902</v>
      </c>
      <c r="C66" s="53" t="s">
        <v>32</v>
      </c>
      <c r="D66" s="53"/>
      <c r="E66" s="53"/>
      <c r="F66" s="53"/>
      <c r="G66" s="54">
        <f>G67+G71+G72</f>
        <v>4330000</v>
      </c>
    </row>
    <row r="67" spans="1:7" ht="57" x14ac:dyDescent="0.25">
      <c r="A67" s="72" t="s">
        <v>91</v>
      </c>
      <c r="B67" s="36">
        <v>902</v>
      </c>
      <c r="C67" s="33" t="s">
        <v>32</v>
      </c>
      <c r="D67" s="33" t="s">
        <v>147</v>
      </c>
      <c r="E67" s="33"/>
      <c r="F67" s="33"/>
      <c r="G67" s="34">
        <f>G70</f>
        <v>4330000</v>
      </c>
    </row>
    <row r="68" spans="1:7" ht="75" x14ac:dyDescent="0.25">
      <c r="A68" s="32" t="s">
        <v>297</v>
      </c>
      <c r="B68" s="36">
        <v>902</v>
      </c>
      <c r="C68" s="33" t="s">
        <v>32</v>
      </c>
      <c r="D68" s="33" t="s">
        <v>147</v>
      </c>
      <c r="E68" s="33" t="s">
        <v>93</v>
      </c>
      <c r="F68" s="33"/>
      <c r="G68" s="34">
        <f>G69</f>
        <v>4330000</v>
      </c>
    </row>
    <row r="69" spans="1:7" ht="90" x14ac:dyDescent="0.25">
      <c r="A69" s="32" t="s">
        <v>298</v>
      </c>
      <c r="B69" s="36">
        <v>902</v>
      </c>
      <c r="C69" s="33" t="s">
        <v>32</v>
      </c>
      <c r="D69" s="33" t="s">
        <v>147</v>
      </c>
      <c r="E69" s="33" t="s">
        <v>93</v>
      </c>
      <c r="F69" s="33"/>
      <c r="G69" s="34">
        <f>G70</f>
        <v>4330000</v>
      </c>
    </row>
    <row r="70" spans="1:7" ht="45" x14ac:dyDescent="0.25">
      <c r="A70" s="74" t="s">
        <v>37</v>
      </c>
      <c r="B70" s="75">
        <v>902</v>
      </c>
      <c r="C70" s="70" t="s">
        <v>32</v>
      </c>
      <c r="D70" s="70" t="s">
        <v>147</v>
      </c>
      <c r="E70" s="70" t="s">
        <v>93</v>
      </c>
      <c r="F70" s="70" t="s">
        <v>38</v>
      </c>
      <c r="G70" s="71">
        <f>'Прил.5 Расходы'!F101</f>
        <v>4330000</v>
      </c>
    </row>
    <row r="71" spans="1:7" ht="30" x14ac:dyDescent="0.25">
      <c r="A71" s="32" t="s">
        <v>255</v>
      </c>
      <c r="B71" s="75">
        <v>902</v>
      </c>
      <c r="C71" s="33" t="s">
        <v>32</v>
      </c>
      <c r="D71" s="33" t="s">
        <v>147</v>
      </c>
      <c r="E71" s="33" t="s">
        <v>254</v>
      </c>
      <c r="F71" s="70"/>
      <c r="G71" s="71">
        <f>'Прил.5 Расходы'!F102</f>
        <v>0</v>
      </c>
    </row>
    <row r="72" spans="1:7" ht="15.75" x14ac:dyDescent="0.25">
      <c r="A72" s="42" t="s">
        <v>272</v>
      </c>
      <c r="B72" s="75">
        <v>902</v>
      </c>
      <c r="C72" s="33" t="s">
        <v>32</v>
      </c>
      <c r="D72" s="33" t="s">
        <v>147</v>
      </c>
      <c r="E72" s="33" t="s">
        <v>259</v>
      </c>
      <c r="F72" s="70"/>
      <c r="G72" s="71">
        <f>'Прил.5 Расходы'!F105</f>
        <v>0</v>
      </c>
    </row>
    <row r="73" spans="1:7" x14ac:dyDescent="0.25">
      <c r="A73" s="72" t="s">
        <v>227</v>
      </c>
      <c r="B73" s="73">
        <v>902</v>
      </c>
      <c r="C73" s="53" t="s">
        <v>42</v>
      </c>
      <c r="D73" s="53"/>
      <c r="E73" s="53"/>
      <c r="F73" s="53"/>
      <c r="G73" s="85">
        <f>G76+G77+G79+G80+G81+G85+G82+G74+G75+G83+G78</f>
        <v>62620206.759999998</v>
      </c>
    </row>
    <row r="74" spans="1:7" ht="60" x14ac:dyDescent="0.25">
      <c r="A74" s="32" t="s">
        <v>301</v>
      </c>
      <c r="B74" s="36">
        <v>902</v>
      </c>
      <c r="C74" s="33" t="s">
        <v>42</v>
      </c>
      <c r="D74" s="33" t="s">
        <v>96</v>
      </c>
      <c r="E74" s="33" t="s">
        <v>302</v>
      </c>
      <c r="F74" s="33" t="s">
        <v>38</v>
      </c>
      <c r="G74" s="34">
        <f>'Прил.5 Расходы'!F112</f>
        <v>1659384</v>
      </c>
    </row>
    <row r="75" spans="1:7" ht="90" x14ac:dyDescent="0.25">
      <c r="A75" s="32" t="s">
        <v>303</v>
      </c>
      <c r="B75" s="36">
        <v>902</v>
      </c>
      <c r="C75" s="33" t="s">
        <v>42</v>
      </c>
      <c r="D75" s="33" t="s">
        <v>96</v>
      </c>
      <c r="E75" s="33" t="s">
        <v>305</v>
      </c>
      <c r="F75" s="33" t="s">
        <v>38</v>
      </c>
      <c r="G75" s="34">
        <f>'Прил.5 Расходы'!F114</f>
        <v>140400</v>
      </c>
    </row>
    <row r="76" spans="1:7" ht="95.25" thickBot="1" x14ac:dyDescent="0.3">
      <c r="A76" s="43" t="s">
        <v>421</v>
      </c>
      <c r="B76" s="36">
        <v>902</v>
      </c>
      <c r="C76" s="33" t="s">
        <v>42</v>
      </c>
      <c r="D76" s="33" t="s">
        <v>96</v>
      </c>
      <c r="E76" s="33" t="s">
        <v>97</v>
      </c>
      <c r="F76" s="33" t="s">
        <v>447</v>
      </c>
      <c r="G76" s="34">
        <f>'Прил.5 Расходы'!F109</f>
        <v>0</v>
      </c>
    </row>
    <row r="77" spans="1:7" ht="111" thickBot="1" x14ac:dyDescent="0.3">
      <c r="A77" s="43" t="s">
        <v>433</v>
      </c>
      <c r="B77" s="36">
        <v>902</v>
      </c>
      <c r="C77" s="33" t="s">
        <v>42</v>
      </c>
      <c r="D77" s="33" t="s">
        <v>96</v>
      </c>
      <c r="E77" s="33" t="s">
        <v>98</v>
      </c>
      <c r="F77" s="33" t="s">
        <v>38</v>
      </c>
      <c r="G77" s="34">
        <f>'Прил.5 Расходы'!F110</f>
        <v>0</v>
      </c>
    </row>
    <row r="78" spans="1:7" ht="60" x14ac:dyDescent="0.25">
      <c r="A78" s="32" t="s">
        <v>498</v>
      </c>
      <c r="B78" s="36">
        <v>902</v>
      </c>
      <c r="C78" s="33" t="s">
        <v>42</v>
      </c>
      <c r="D78" s="33" t="s">
        <v>65</v>
      </c>
      <c r="E78" s="33" t="s">
        <v>497</v>
      </c>
      <c r="F78" s="33" t="s">
        <v>38</v>
      </c>
      <c r="G78" s="34">
        <f>'Прил.5 Расходы'!F115</f>
        <v>262000</v>
      </c>
    </row>
    <row r="79" spans="1:7" x14ac:dyDescent="0.25">
      <c r="A79" s="32" t="s">
        <v>223</v>
      </c>
      <c r="B79" s="36">
        <v>902</v>
      </c>
      <c r="C79" s="33" t="s">
        <v>42</v>
      </c>
      <c r="D79" s="33" t="s">
        <v>92</v>
      </c>
      <c r="E79" s="33" t="s">
        <v>101</v>
      </c>
      <c r="F79" s="33" t="s">
        <v>38</v>
      </c>
      <c r="G79" s="34">
        <f>'Прил.5 Расходы'!F120</f>
        <v>17182013.949999999</v>
      </c>
    </row>
    <row r="80" spans="1:7" x14ac:dyDescent="0.25">
      <c r="A80" s="32"/>
      <c r="B80" s="36"/>
      <c r="C80" s="33"/>
      <c r="D80" s="33"/>
      <c r="E80" s="33"/>
      <c r="F80" s="33"/>
      <c r="G80" s="34"/>
    </row>
    <row r="81" spans="1:7" ht="45" x14ac:dyDescent="0.25">
      <c r="A81" s="36" t="s">
        <v>465</v>
      </c>
      <c r="B81" s="36">
        <v>902</v>
      </c>
      <c r="C81" s="33" t="s">
        <v>42</v>
      </c>
      <c r="D81" s="33" t="s">
        <v>92</v>
      </c>
      <c r="E81" s="33" t="s">
        <v>467</v>
      </c>
      <c r="F81" s="33"/>
      <c r="G81" s="34">
        <f>'Прил.5 Расходы'!F118</f>
        <v>16080908.42</v>
      </c>
    </row>
    <row r="82" spans="1:7" ht="165" x14ac:dyDescent="0.25">
      <c r="A82" s="36" t="s">
        <v>475</v>
      </c>
      <c r="B82" s="36">
        <v>902</v>
      </c>
      <c r="C82" s="33" t="s">
        <v>42</v>
      </c>
      <c r="D82" s="33" t="s">
        <v>92</v>
      </c>
      <c r="E82" s="33" t="s">
        <v>466</v>
      </c>
      <c r="F82" s="63" t="s">
        <v>38</v>
      </c>
      <c r="G82" s="34">
        <f>'Прил.5 Расходы'!F119</f>
        <v>24489700.390000001</v>
      </c>
    </row>
    <row r="83" spans="1:7" ht="75" x14ac:dyDescent="0.25">
      <c r="A83" s="36" t="s">
        <v>420</v>
      </c>
      <c r="B83" s="36">
        <v>902</v>
      </c>
      <c r="C83" s="33" t="s">
        <v>42</v>
      </c>
      <c r="D83" s="33" t="s">
        <v>92</v>
      </c>
      <c r="E83" s="33" t="s">
        <v>130</v>
      </c>
      <c r="F83" s="33" t="s">
        <v>38</v>
      </c>
      <c r="G83" s="34">
        <f>'Прил.5 Расходы'!F121</f>
        <v>30000</v>
      </c>
    </row>
    <row r="84" spans="1:7" x14ac:dyDescent="0.25">
      <c r="A84" s="36"/>
      <c r="B84" s="36"/>
      <c r="C84" s="33"/>
      <c r="D84" s="33"/>
      <c r="E84" s="33"/>
      <c r="F84" s="33"/>
      <c r="G84" s="34"/>
    </row>
    <row r="85" spans="1:7" ht="42.75" x14ac:dyDescent="0.25">
      <c r="A85" s="72" t="s">
        <v>103</v>
      </c>
      <c r="B85" s="73">
        <v>902</v>
      </c>
      <c r="C85" s="53" t="s">
        <v>42</v>
      </c>
      <c r="D85" s="53" t="s">
        <v>104</v>
      </c>
      <c r="E85" s="53"/>
      <c r="F85" s="53"/>
      <c r="G85" s="54">
        <f>G87+G86+G91+G92+G93</f>
        <v>2775800</v>
      </c>
    </row>
    <row r="86" spans="1:7" ht="42.75" x14ac:dyDescent="0.25">
      <c r="A86" s="72" t="s">
        <v>103</v>
      </c>
      <c r="B86" s="36">
        <v>902</v>
      </c>
      <c r="C86" s="33" t="s">
        <v>42</v>
      </c>
      <c r="D86" s="33" t="s">
        <v>104</v>
      </c>
      <c r="E86" s="33"/>
      <c r="F86" s="33"/>
      <c r="G86" s="34"/>
    </row>
    <row r="87" spans="1:7" x14ac:dyDescent="0.25">
      <c r="A87" s="32"/>
      <c r="B87" s="36">
        <v>902</v>
      </c>
      <c r="C87" s="33" t="s">
        <v>42</v>
      </c>
      <c r="D87" s="33" t="s">
        <v>104</v>
      </c>
      <c r="E87" s="33"/>
      <c r="F87" s="33"/>
      <c r="G87" s="34">
        <f>G88+G89+G90</f>
        <v>0</v>
      </c>
    </row>
    <row r="88" spans="1:7" x14ac:dyDescent="0.25">
      <c r="A88" s="32" t="s">
        <v>105</v>
      </c>
      <c r="B88" s="75">
        <v>902</v>
      </c>
      <c r="C88" s="33" t="s">
        <v>42</v>
      </c>
      <c r="D88" s="33" t="s">
        <v>104</v>
      </c>
      <c r="E88" s="33" t="s">
        <v>106</v>
      </c>
      <c r="F88" s="33" t="s">
        <v>38</v>
      </c>
      <c r="G88" s="71">
        <f>'Прил.5 Расходы'!F125</f>
        <v>0</v>
      </c>
    </row>
    <row r="89" spans="1:7" x14ac:dyDescent="0.25">
      <c r="A89" s="32" t="s">
        <v>105</v>
      </c>
      <c r="B89" s="75">
        <v>902</v>
      </c>
      <c r="C89" s="33" t="s">
        <v>42</v>
      </c>
      <c r="D89" s="33" t="s">
        <v>104</v>
      </c>
      <c r="E89" s="33" t="s">
        <v>107</v>
      </c>
      <c r="F89" s="33" t="s">
        <v>447</v>
      </c>
      <c r="G89" s="71">
        <f>'Прил.5 Расходы'!F126</f>
        <v>0</v>
      </c>
    </row>
    <row r="90" spans="1:7" ht="110.25" x14ac:dyDescent="0.25">
      <c r="A90" s="56" t="s">
        <v>434</v>
      </c>
      <c r="B90" s="75">
        <v>902</v>
      </c>
      <c r="C90" s="33" t="s">
        <v>42</v>
      </c>
      <c r="D90" s="33" t="s">
        <v>104</v>
      </c>
      <c r="E90" s="33" t="s">
        <v>108</v>
      </c>
      <c r="F90" s="33" t="s">
        <v>38</v>
      </c>
      <c r="G90" s="71">
        <f>'Прил.5 Расходы'!F127</f>
        <v>0</v>
      </c>
    </row>
    <row r="91" spans="1:7" ht="15.75" x14ac:dyDescent="0.25">
      <c r="A91" s="42" t="s">
        <v>224</v>
      </c>
      <c r="B91" s="75">
        <v>902</v>
      </c>
      <c r="C91" s="33" t="s">
        <v>42</v>
      </c>
      <c r="D91" s="33" t="s">
        <v>104</v>
      </c>
      <c r="E91" s="33" t="s">
        <v>211</v>
      </c>
      <c r="F91" s="33"/>
      <c r="G91" s="71">
        <f>'Прил.5 Расходы'!F130</f>
        <v>1828100</v>
      </c>
    </row>
    <row r="92" spans="1:7" ht="31.5" x14ac:dyDescent="0.25">
      <c r="A92" s="42" t="s">
        <v>235</v>
      </c>
      <c r="B92" s="75">
        <v>902</v>
      </c>
      <c r="C92" s="33" t="s">
        <v>42</v>
      </c>
      <c r="D92" s="33" t="s">
        <v>104</v>
      </c>
      <c r="E92" s="33" t="s">
        <v>241</v>
      </c>
      <c r="F92" s="33" t="s">
        <v>38</v>
      </c>
      <c r="G92" s="71">
        <f>'Прил.5 Расходы'!F128</f>
        <v>947700</v>
      </c>
    </row>
    <row r="93" spans="1:7" ht="15.75" x14ac:dyDescent="0.25">
      <c r="A93" s="42" t="s">
        <v>272</v>
      </c>
      <c r="B93" s="75">
        <v>902</v>
      </c>
      <c r="C93" s="33" t="s">
        <v>42</v>
      </c>
      <c r="D93" s="33" t="s">
        <v>104</v>
      </c>
      <c r="E93" s="33" t="s">
        <v>259</v>
      </c>
      <c r="F93" s="70"/>
      <c r="G93" s="71">
        <f>'Прил.5 Расходы'!F132</f>
        <v>0</v>
      </c>
    </row>
    <row r="94" spans="1:7" ht="28.5" x14ac:dyDescent="0.25">
      <c r="A94" s="72" t="s">
        <v>109</v>
      </c>
      <c r="B94" s="73">
        <v>902</v>
      </c>
      <c r="C94" s="53" t="s">
        <v>96</v>
      </c>
      <c r="D94" s="53"/>
      <c r="E94" s="53"/>
      <c r="F94" s="53"/>
      <c r="G94" s="85">
        <f>G96+G95+G101+G99+G100+G98</f>
        <v>13484326.720000001</v>
      </c>
    </row>
    <row r="95" spans="1:7" x14ac:dyDescent="0.25">
      <c r="A95" s="72" t="s">
        <v>251</v>
      </c>
      <c r="B95" s="36">
        <v>902</v>
      </c>
      <c r="C95" s="33" t="s">
        <v>96</v>
      </c>
      <c r="D95" s="33" t="s">
        <v>23</v>
      </c>
      <c r="E95" s="33"/>
      <c r="F95" s="33"/>
      <c r="G95" s="34">
        <f>'Прил.5 Расходы'!F136</f>
        <v>0</v>
      </c>
    </row>
    <row r="96" spans="1:7" ht="30" x14ac:dyDescent="0.25">
      <c r="A96" s="32" t="s">
        <v>110</v>
      </c>
      <c r="B96" s="36">
        <v>902</v>
      </c>
      <c r="C96" s="33" t="s">
        <v>96</v>
      </c>
      <c r="D96" s="33" t="s">
        <v>25</v>
      </c>
      <c r="E96" s="33"/>
      <c r="F96" s="33"/>
      <c r="G96" s="34"/>
    </row>
    <row r="97" spans="1:7" ht="94.5" x14ac:dyDescent="0.25">
      <c r="A97" s="55" t="s">
        <v>425</v>
      </c>
      <c r="B97" s="36">
        <v>902</v>
      </c>
      <c r="C97" s="33" t="s">
        <v>96</v>
      </c>
      <c r="D97" s="33" t="s">
        <v>25</v>
      </c>
      <c r="E97" s="33" t="s">
        <v>112</v>
      </c>
      <c r="F97" s="33" t="s">
        <v>38</v>
      </c>
      <c r="G97" s="34">
        <f>G98</f>
        <v>4250000</v>
      </c>
    </row>
    <row r="98" spans="1:7" x14ac:dyDescent="0.25">
      <c r="B98" s="155">
        <v>902</v>
      </c>
      <c r="C98" s="33" t="s">
        <v>96</v>
      </c>
      <c r="D98" s="33" t="s">
        <v>25</v>
      </c>
      <c r="E98" s="33" t="s">
        <v>112</v>
      </c>
      <c r="F98" s="33" t="s">
        <v>38</v>
      </c>
      <c r="G98" s="71">
        <f>'Прил.5 Расходы'!F140</f>
        <v>4250000</v>
      </c>
    </row>
    <row r="99" spans="1:7" ht="16.5" thickBot="1" x14ac:dyDescent="0.3">
      <c r="A99" s="43"/>
      <c r="B99" s="75"/>
      <c r="C99" s="33"/>
      <c r="D99" s="33"/>
      <c r="E99" s="33"/>
      <c r="F99" s="33"/>
      <c r="G99" s="71">
        <f>'Прил.5 Расходы'!F138</f>
        <v>0</v>
      </c>
    </row>
    <row r="100" spans="1:7" ht="94.5" x14ac:dyDescent="0.25">
      <c r="A100" s="55" t="s">
        <v>425</v>
      </c>
      <c r="B100" s="75">
        <v>902</v>
      </c>
      <c r="C100" s="33" t="s">
        <v>96</v>
      </c>
      <c r="D100" s="33" t="s">
        <v>25</v>
      </c>
      <c r="E100" s="33" t="s">
        <v>277</v>
      </c>
      <c r="F100" s="70"/>
      <c r="G100" s="71">
        <f>'Прил.5 Расходы'!F142</f>
        <v>0</v>
      </c>
    </row>
    <row r="101" spans="1:7" ht="30" x14ac:dyDescent="0.25">
      <c r="A101" s="154" t="s">
        <v>469</v>
      </c>
      <c r="B101" s="75">
        <v>902</v>
      </c>
      <c r="C101" s="33" t="s">
        <v>96</v>
      </c>
      <c r="D101" s="33" t="s">
        <v>32</v>
      </c>
      <c r="E101" s="33" t="s">
        <v>476</v>
      </c>
      <c r="F101" s="70"/>
      <c r="G101" s="71">
        <f>'Прил.5 Расходы'!F143</f>
        <v>9234326.7200000007</v>
      </c>
    </row>
    <row r="102" spans="1:7" ht="28.5" x14ac:dyDescent="0.25">
      <c r="A102" s="157" t="s">
        <v>288</v>
      </c>
      <c r="B102" s="91"/>
      <c r="C102" s="53" t="s">
        <v>60</v>
      </c>
      <c r="D102" s="53"/>
      <c r="E102" s="53"/>
      <c r="F102" s="83"/>
      <c r="G102" s="92">
        <f>G103+G104+G105+G106+G107</f>
        <v>11489322.26</v>
      </c>
    </row>
    <row r="103" spans="1:7" ht="90" x14ac:dyDescent="0.25">
      <c r="A103" s="36" t="s">
        <v>290</v>
      </c>
      <c r="B103" s="75">
        <v>902</v>
      </c>
      <c r="C103" s="33" t="s">
        <v>60</v>
      </c>
      <c r="D103" s="33" t="s">
        <v>96</v>
      </c>
      <c r="E103" s="33" t="s">
        <v>80</v>
      </c>
      <c r="F103" s="33" t="s">
        <v>291</v>
      </c>
      <c r="G103" s="71">
        <f>'Прил.5 Расходы'!F146</f>
        <v>100000</v>
      </c>
    </row>
    <row r="104" spans="1:7" ht="90" x14ac:dyDescent="0.25">
      <c r="A104" s="36" t="s">
        <v>402</v>
      </c>
      <c r="B104" s="75">
        <v>902</v>
      </c>
      <c r="C104" s="33" t="s">
        <v>60</v>
      </c>
      <c r="D104" s="33" t="s">
        <v>96</v>
      </c>
      <c r="E104" s="33" t="s">
        <v>455</v>
      </c>
      <c r="F104" s="33"/>
      <c r="G104" s="71">
        <f>'Прил.5 Расходы'!F147</f>
        <v>6297899.4199999999</v>
      </c>
    </row>
    <row r="105" spans="1:7" ht="60" x14ac:dyDescent="0.25">
      <c r="A105" s="36" t="s">
        <v>481</v>
      </c>
      <c r="B105" s="75">
        <v>902</v>
      </c>
      <c r="C105" s="33" t="s">
        <v>60</v>
      </c>
      <c r="D105" s="33" t="s">
        <v>96</v>
      </c>
      <c r="E105" s="33" t="s">
        <v>484</v>
      </c>
      <c r="F105" s="33"/>
      <c r="G105" s="71">
        <f>'Прил.5 Расходы'!F148</f>
        <v>3186000</v>
      </c>
    </row>
    <row r="106" spans="1:7" ht="45" x14ac:dyDescent="0.25">
      <c r="A106" s="36" t="s">
        <v>488</v>
      </c>
      <c r="B106" s="75">
        <v>902</v>
      </c>
      <c r="C106" s="33" t="s">
        <v>60</v>
      </c>
      <c r="D106" s="33" t="s">
        <v>96</v>
      </c>
      <c r="E106" s="33" t="s">
        <v>490</v>
      </c>
      <c r="F106" s="33"/>
      <c r="G106" s="71">
        <f>'Прил.5 Расходы'!F149</f>
        <v>855422.84</v>
      </c>
    </row>
    <row r="107" spans="1:7" ht="45" x14ac:dyDescent="0.25">
      <c r="A107" s="36" t="s">
        <v>492</v>
      </c>
      <c r="B107" s="75">
        <v>902</v>
      </c>
      <c r="C107" s="33" t="s">
        <v>60</v>
      </c>
      <c r="D107" s="33" t="s">
        <v>96</v>
      </c>
      <c r="E107" s="33" t="s">
        <v>493</v>
      </c>
      <c r="F107" s="33"/>
      <c r="G107" s="71">
        <f>'Прил.5 Расходы'!F150</f>
        <v>1050000</v>
      </c>
    </row>
    <row r="108" spans="1:7" ht="15.75" x14ac:dyDescent="0.25">
      <c r="A108" s="41"/>
      <c r="B108" s="73">
        <v>902</v>
      </c>
      <c r="C108" s="53" t="s">
        <v>147</v>
      </c>
      <c r="D108" s="53"/>
      <c r="E108" s="53"/>
      <c r="F108" s="53"/>
      <c r="G108" s="54">
        <f>G109+G114+G125</f>
        <v>15787444</v>
      </c>
    </row>
    <row r="109" spans="1:7" x14ac:dyDescent="0.25">
      <c r="A109" s="72" t="s">
        <v>146</v>
      </c>
      <c r="B109" s="73">
        <v>902</v>
      </c>
      <c r="C109" s="53" t="s">
        <v>147</v>
      </c>
      <c r="D109" s="53" t="s">
        <v>23</v>
      </c>
      <c r="E109" s="53"/>
      <c r="F109" s="53"/>
      <c r="G109" s="54">
        <f>G110+G113</f>
        <v>7664000</v>
      </c>
    </row>
    <row r="110" spans="1:7" x14ac:dyDescent="0.25">
      <c r="A110" s="72" t="s">
        <v>148</v>
      </c>
      <c r="B110" s="36">
        <v>902</v>
      </c>
      <c r="C110" s="33" t="s">
        <v>147</v>
      </c>
      <c r="D110" s="33" t="s">
        <v>23</v>
      </c>
      <c r="E110" s="33" t="s">
        <v>150</v>
      </c>
      <c r="F110" s="33" t="s">
        <v>153</v>
      </c>
      <c r="G110" s="34">
        <f>G111</f>
        <v>7400000</v>
      </c>
    </row>
    <row r="111" spans="1:7" ht="45" x14ac:dyDescent="0.25">
      <c r="A111" s="32" t="s">
        <v>149</v>
      </c>
      <c r="B111" s="36">
        <v>902</v>
      </c>
      <c r="C111" s="33" t="s">
        <v>147</v>
      </c>
      <c r="D111" s="33" t="s">
        <v>23</v>
      </c>
      <c r="E111" s="33" t="s">
        <v>150</v>
      </c>
      <c r="F111" s="33" t="s">
        <v>153</v>
      </c>
      <c r="G111" s="34">
        <f>G112</f>
        <v>7400000</v>
      </c>
    </row>
    <row r="112" spans="1:7" ht="30" x14ac:dyDescent="0.25">
      <c r="A112" s="32" t="s">
        <v>151</v>
      </c>
      <c r="B112" s="75">
        <v>902</v>
      </c>
      <c r="C112" s="33" t="s">
        <v>147</v>
      </c>
      <c r="D112" s="33" t="s">
        <v>23</v>
      </c>
      <c r="E112" s="33" t="s">
        <v>150</v>
      </c>
      <c r="F112" s="33" t="s">
        <v>153</v>
      </c>
      <c r="G112" s="71">
        <f>'Прил.5 Расходы'!F225</f>
        <v>7400000</v>
      </c>
    </row>
    <row r="113" spans="1:7" ht="60" x14ac:dyDescent="0.25">
      <c r="A113" s="74" t="s">
        <v>152</v>
      </c>
      <c r="B113" s="75">
        <v>902</v>
      </c>
      <c r="C113" s="70" t="s">
        <v>147</v>
      </c>
      <c r="D113" s="70" t="s">
        <v>23</v>
      </c>
      <c r="E113" s="33" t="s">
        <v>155</v>
      </c>
      <c r="F113" s="70" t="s">
        <v>156</v>
      </c>
      <c r="G113" s="71">
        <f>'Прил.5 Расходы'!F226</f>
        <v>264000</v>
      </c>
    </row>
    <row r="114" spans="1:7" x14ac:dyDescent="0.25">
      <c r="A114" s="74" t="s">
        <v>154</v>
      </c>
      <c r="B114" s="73">
        <v>902</v>
      </c>
      <c r="C114" s="53" t="s">
        <v>147</v>
      </c>
      <c r="D114" s="53" t="s">
        <v>32</v>
      </c>
      <c r="E114" s="53"/>
      <c r="F114" s="53"/>
      <c r="G114" s="54">
        <f>G115+G118+G121+G122+G123+G124</f>
        <v>3069644</v>
      </c>
    </row>
    <row r="115" spans="1:7" ht="28.5" x14ac:dyDescent="0.25">
      <c r="A115" s="72" t="s">
        <v>157</v>
      </c>
      <c r="B115" s="36">
        <v>902</v>
      </c>
      <c r="C115" s="33" t="s">
        <v>147</v>
      </c>
      <c r="D115" s="33" t="s">
        <v>32</v>
      </c>
      <c r="E115" s="33" t="s">
        <v>160</v>
      </c>
      <c r="F115" s="70" t="s">
        <v>156</v>
      </c>
      <c r="G115" s="34">
        <f>G116</f>
        <v>500000</v>
      </c>
    </row>
    <row r="116" spans="1:7" x14ac:dyDescent="0.25">
      <c r="A116" s="32" t="s">
        <v>159</v>
      </c>
      <c r="B116" s="36">
        <v>902</v>
      </c>
      <c r="C116" s="33" t="s">
        <v>147</v>
      </c>
      <c r="D116" s="33" t="s">
        <v>32</v>
      </c>
      <c r="E116" s="33" t="s">
        <v>160</v>
      </c>
      <c r="F116" s="70" t="s">
        <v>156</v>
      </c>
      <c r="G116" s="34">
        <f>G117</f>
        <v>500000</v>
      </c>
    </row>
    <row r="117" spans="1:7" ht="30" x14ac:dyDescent="0.25">
      <c r="A117" s="32" t="s">
        <v>161</v>
      </c>
      <c r="B117" s="75">
        <v>902</v>
      </c>
      <c r="C117" s="70" t="s">
        <v>147</v>
      </c>
      <c r="D117" s="70" t="s">
        <v>32</v>
      </c>
      <c r="E117" s="33" t="s">
        <v>160</v>
      </c>
      <c r="F117" s="70" t="s">
        <v>156</v>
      </c>
      <c r="G117" s="71">
        <f>'Прил.5 Расходы'!F231</f>
        <v>500000</v>
      </c>
    </row>
    <row r="118" spans="1:7" ht="30" x14ac:dyDescent="0.25">
      <c r="A118" s="74" t="s">
        <v>162</v>
      </c>
      <c r="B118" s="36">
        <v>902</v>
      </c>
      <c r="C118" s="33" t="s">
        <v>147</v>
      </c>
      <c r="D118" s="33" t="s">
        <v>42</v>
      </c>
      <c r="E118" s="33" t="s">
        <v>249</v>
      </c>
      <c r="F118" s="33" t="s">
        <v>234</v>
      </c>
      <c r="G118" s="34">
        <f>G119</f>
        <v>2069644</v>
      </c>
    </row>
    <row r="119" spans="1:7" ht="30" x14ac:dyDescent="0.25">
      <c r="A119" s="32" t="s">
        <v>203</v>
      </c>
      <c r="B119" s="36">
        <v>902</v>
      </c>
      <c r="C119" s="33" t="s">
        <v>147</v>
      </c>
      <c r="D119" s="33" t="s">
        <v>42</v>
      </c>
      <c r="E119" s="33" t="s">
        <v>249</v>
      </c>
      <c r="F119" s="33" t="s">
        <v>234</v>
      </c>
      <c r="G119" s="34">
        <f>G120</f>
        <v>2069644</v>
      </c>
    </row>
    <row r="120" spans="1:7" ht="30" x14ac:dyDescent="0.25">
      <c r="A120" s="32" t="s">
        <v>161</v>
      </c>
      <c r="B120" s="75">
        <v>902</v>
      </c>
      <c r="C120" s="33" t="s">
        <v>147</v>
      </c>
      <c r="D120" s="33" t="s">
        <v>42</v>
      </c>
      <c r="E120" s="33" t="s">
        <v>249</v>
      </c>
      <c r="F120" s="33" t="s">
        <v>234</v>
      </c>
      <c r="G120" s="71">
        <f>'Прил.5 Расходы'!F237</f>
        <v>2069644</v>
      </c>
    </row>
    <row r="121" spans="1:7" ht="31.5" x14ac:dyDescent="0.25">
      <c r="A121" s="41" t="s">
        <v>450</v>
      </c>
      <c r="B121" s="75"/>
      <c r="C121" s="70"/>
      <c r="D121" s="70"/>
      <c r="E121" s="70"/>
      <c r="F121" s="70"/>
      <c r="G121" s="71"/>
    </row>
    <row r="122" spans="1:7" ht="94.5" x14ac:dyDescent="0.25">
      <c r="A122" s="55" t="s">
        <v>271</v>
      </c>
      <c r="B122" s="36">
        <v>902</v>
      </c>
      <c r="C122" s="33" t="s">
        <v>147</v>
      </c>
      <c r="D122" s="33" t="s">
        <v>32</v>
      </c>
      <c r="E122" s="33" t="s">
        <v>311</v>
      </c>
      <c r="F122" s="70" t="s">
        <v>234</v>
      </c>
      <c r="G122" s="71">
        <f>'Прил.5 Расходы'!F234</f>
        <v>0</v>
      </c>
    </row>
    <row r="123" spans="1:7" ht="63" x14ac:dyDescent="0.25">
      <c r="A123" s="41" t="s">
        <v>451</v>
      </c>
      <c r="B123" s="75">
        <v>902</v>
      </c>
      <c r="C123" s="33" t="s">
        <v>147</v>
      </c>
      <c r="D123" s="33" t="s">
        <v>42</v>
      </c>
      <c r="E123" s="33" t="s">
        <v>249</v>
      </c>
      <c r="F123" s="33" t="s">
        <v>234</v>
      </c>
      <c r="G123" s="71">
        <f>'Прил.5 Расходы'!F238</f>
        <v>500000</v>
      </c>
    </row>
    <row r="124" spans="1:7" ht="15.75" x14ac:dyDescent="0.25">
      <c r="A124" s="41"/>
      <c r="B124" s="36"/>
      <c r="C124" s="33"/>
      <c r="D124" s="33"/>
      <c r="E124" s="33"/>
      <c r="F124" s="33"/>
      <c r="G124" s="71">
        <f>'Прил.5 Расходы'!F233</f>
        <v>0</v>
      </c>
    </row>
    <row r="125" spans="1:7" x14ac:dyDescent="0.25">
      <c r="A125" s="72" t="s">
        <v>163</v>
      </c>
      <c r="B125" s="73">
        <v>902</v>
      </c>
      <c r="C125" s="53" t="s">
        <v>147</v>
      </c>
      <c r="D125" s="53" t="s">
        <v>42</v>
      </c>
      <c r="E125" s="53"/>
      <c r="F125" s="53"/>
      <c r="G125" s="54">
        <f>G126+G127</f>
        <v>5053800</v>
      </c>
    </row>
    <row r="126" spans="1:7" x14ac:dyDescent="0.25">
      <c r="A126" s="72"/>
      <c r="B126" s="75"/>
      <c r="C126" s="70"/>
      <c r="D126" s="70"/>
      <c r="E126" s="70"/>
      <c r="F126" s="70"/>
      <c r="G126" s="71"/>
    </row>
    <row r="127" spans="1:7" x14ac:dyDescent="0.25">
      <c r="A127" s="72" t="s">
        <v>163</v>
      </c>
      <c r="B127" s="36">
        <v>902</v>
      </c>
      <c r="C127" s="33" t="s">
        <v>147</v>
      </c>
      <c r="D127" s="33" t="s">
        <v>42</v>
      </c>
      <c r="E127" s="33"/>
      <c r="F127" s="33"/>
      <c r="G127" s="64">
        <f>G128+G131</f>
        <v>5053800</v>
      </c>
    </row>
    <row r="128" spans="1:7" ht="30" x14ac:dyDescent="0.25">
      <c r="A128" s="32" t="s">
        <v>127</v>
      </c>
      <c r="B128" s="36">
        <v>902</v>
      </c>
      <c r="C128" s="33" t="s">
        <v>147</v>
      </c>
      <c r="D128" s="33" t="s">
        <v>42</v>
      </c>
      <c r="E128" s="33" t="s">
        <v>217</v>
      </c>
      <c r="F128" s="33"/>
      <c r="G128" s="64">
        <f>G129</f>
        <v>35400</v>
      </c>
    </row>
    <row r="129" spans="1:7" ht="165" x14ac:dyDescent="0.25">
      <c r="A129" s="32" t="s">
        <v>165</v>
      </c>
      <c r="B129" s="36">
        <v>902</v>
      </c>
      <c r="C129" s="33" t="s">
        <v>147</v>
      </c>
      <c r="D129" s="33" t="s">
        <v>42</v>
      </c>
      <c r="E129" s="33" t="s">
        <v>217</v>
      </c>
      <c r="F129" s="33"/>
      <c r="G129" s="64">
        <f>G130</f>
        <v>35400</v>
      </c>
    </row>
    <row r="130" spans="1:7" x14ac:dyDescent="0.25">
      <c r="A130" s="32" t="s">
        <v>166</v>
      </c>
      <c r="B130" s="75">
        <v>902</v>
      </c>
      <c r="C130" s="33" t="s">
        <v>147</v>
      </c>
      <c r="D130" s="33" t="s">
        <v>42</v>
      </c>
      <c r="E130" s="33" t="s">
        <v>217</v>
      </c>
      <c r="F130" s="33" t="s">
        <v>245</v>
      </c>
      <c r="G130" s="77">
        <f>'Прил.5 Расходы'!F245</f>
        <v>35400</v>
      </c>
    </row>
    <row r="131" spans="1:7" x14ac:dyDescent="0.25">
      <c r="A131" s="74" t="s">
        <v>167</v>
      </c>
      <c r="B131" s="36">
        <v>902</v>
      </c>
      <c r="C131" s="33" t="s">
        <v>147</v>
      </c>
      <c r="D131" s="33" t="s">
        <v>42</v>
      </c>
      <c r="E131" s="33" t="s">
        <v>243</v>
      </c>
      <c r="F131" s="33"/>
      <c r="G131" s="34">
        <f>G132+G133+G134</f>
        <v>5018400</v>
      </c>
    </row>
    <row r="132" spans="1:7" ht="45" x14ac:dyDescent="0.25">
      <c r="A132" s="32" t="s">
        <v>168</v>
      </c>
      <c r="B132" s="75">
        <v>902</v>
      </c>
      <c r="C132" s="33" t="s">
        <v>147</v>
      </c>
      <c r="D132" s="33" t="s">
        <v>42</v>
      </c>
      <c r="E132" s="33" t="s">
        <v>243</v>
      </c>
      <c r="F132" s="33" t="s">
        <v>156</v>
      </c>
      <c r="G132" s="71">
        <f>'Прил.5 Расходы'!F247</f>
        <v>4000000</v>
      </c>
    </row>
    <row r="133" spans="1:7" x14ac:dyDescent="0.25">
      <c r="A133" s="74" t="s">
        <v>166</v>
      </c>
      <c r="B133" s="75">
        <v>902</v>
      </c>
      <c r="C133" s="33" t="s">
        <v>147</v>
      </c>
      <c r="D133" s="33" t="s">
        <v>42</v>
      </c>
      <c r="E133" s="33" t="s">
        <v>243</v>
      </c>
      <c r="F133" s="33" t="s">
        <v>156</v>
      </c>
      <c r="G133" s="71">
        <f>'Прил.5 Расходы'!F248</f>
        <v>1018400</v>
      </c>
    </row>
    <row r="134" spans="1:7" ht="45" x14ac:dyDescent="0.25">
      <c r="A134" s="74" t="s">
        <v>204</v>
      </c>
      <c r="B134" s="75">
        <v>902</v>
      </c>
      <c r="C134" s="33" t="s">
        <v>147</v>
      </c>
      <c r="D134" s="33" t="s">
        <v>42</v>
      </c>
      <c r="E134" s="33" t="s">
        <v>243</v>
      </c>
      <c r="F134" s="33" t="s">
        <v>156</v>
      </c>
      <c r="G134" s="71">
        <f>'Прил.5 Расходы'!F249</f>
        <v>0</v>
      </c>
    </row>
    <row r="135" spans="1:7" ht="30" x14ac:dyDescent="0.25">
      <c r="A135" s="74" t="s">
        <v>170</v>
      </c>
      <c r="B135" s="75"/>
      <c r="C135" s="70"/>
      <c r="D135" s="70"/>
      <c r="E135" s="70"/>
      <c r="F135" s="70"/>
      <c r="G135" s="71"/>
    </row>
    <row r="136" spans="1:7" ht="28.5" x14ac:dyDescent="0.25">
      <c r="A136" s="72" t="s">
        <v>171</v>
      </c>
      <c r="B136" s="73">
        <v>902</v>
      </c>
      <c r="C136" s="53" t="s">
        <v>67</v>
      </c>
      <c r="D136" s="53" t="s">
        <v>25</v>
      </c>
      <c r="E136" s="53"/>
      <c r="F136" s="53"/>
      <c r="G136" s="54">
        <f t="shared" ref="G136:G138" si="1">G137</f>
        <v>290000</v>
      </c>
    </row>
    <row r="137" spans="1:7" ht="30" x14ac:dyDescent="0.25">
      <c r="A137" s="32" t="s">
        <v>171</v>
      </c>
      <c r="B137" s="36"/>
      <c r="C137" s="33" t="s">
        <v>67</v>
      </c>
      <c r="D137" s="33" t="s">
        <v>25</v>
      </c>
      <c r="E137" s="33" t="s">
        <v>172</v>
      </c>
      <c r="F137" s="33"/>
      <c r="G137" s="34">
        <f>G138+G140+G141</f>
        <v>290000</v>
      </c>
    </row>
    <row r="138" spans="1:7" ht="60" x14ac:dyDescent="0.25">
      <c r="A138" s="32" t="s">
        <v>173</v>
      </c>
      <c r="B138" s="36">
        <v>902</v>
      </c>
      <c r="C138" s="33" t="s">
        <v>67</v>
      </c>
      <c r="D138" s="33" t="s">
        <v>25</v>
      </c>
      <c r="E138" s="33" t="s">
        <v>172</v>
      </c>
      <c r="F138" s="33"/>
      <c r="G138" s="34">
        <f t="shared" si="1"/>
        <v>290000</v>
      </c>
    </row>
    <row r="139" spans="1:7" ht="45" x14ac:dyDescent="0.25">
      <c r="A139" s="74" t="s">
        <v>37</v>
      </c>
      <c r="B139" s="75">
        <v>902</v>
      </c>
      <c r="C139" s="33" t="s">
        <v>67</v>
      </c>
      <c r="D139" s="33" t="s">
        <v>25</v>
      </c>
      <c r="E139" s="33" t="s">
        <v>172</v>
      </c>
      <c r="F139" s="33" t="s">
        <v>38</v>
      </c>
      <c r="G139" s="71">
        <f>'Прил.5 Расходы'!F254</f>
        <v>290000</v>
      </c>
    </row>
    <row r="140" spans="1:7" ht="150" x14ac:dyDescent="0.25">
      <c r="A140" s="32" t="s">
        <v>264</v>
      </c>
      <c r="B140" s="75">
        <v>902</v>
      </c>
      <c r="C140" s="33" t="s">
        <v>67</v>
      </c>
      <c r="D140" s="33" t="s">
        <v>25</v>
      </c>
      <c r="E140" s="33" t="s">
        <v>257</v>
      </c>
      <c r="F140" s="33" t="s">
        <v>38</v>
      </c>
      <c r="G140" s="71">
        <f>'Прил.5 Расходы'!F255</f>
        <v>0</v>
      </c>
    </row>
    <row r="141" spans="1:7" ht="150" x14ac:dyDescent="0.25">
      <c r="A141" s="32" t="s">
        <v>264</v>
      </c>
      <c r="B141" s="75">
        <v>902</v>
      </c>
      <c r="C141" s="33" t="s">
        <v>67</v>
      </c>
      <c r="D141" s="33" t="s">
        <v>25</v>
      </c>
      <c r="E141" s="33" t="s">
        <v>265</v>
      </c>
      <c r="F141" s="33" t="s">
        <v>38</v>
      </c>
      <c r="G141" s="71">
        <f>'Прил.5 Расходы'!F256</f>
        <v>0</v>
      </c>
    </row>
    <row r="142" spans="1:7" ht="60" x14ac:dyDescent="0.25">
      <c r="A142" s="109" t="s">
        <v>342</v>
      </c>
      <c r="B142" s="97">
        <v>902</v>
      </c>
      <c r="C142" s="99"/>
      <c r="D142" s="99"/>
      <c r="E142" s="99"/>
      <c r="F142" s="99"/>
      <c r="G142" s="108">
        <f>G143+G184+G208+G240</f>
        <v>544959216.79999995</v>
      </c>
    </row>
    <row r="143" spans="1:7" x14ac:dyDescent="0.25">
      <c r="A143" s="156"/>
      <c r="B143" s="36">
        <v>902</v>
      </c>
      <c r="C143" s="33"/>
      <c r="D143" s="33"/>
      <c r="E143" s="33"/>
      <c r="F143" s="33"/>
      <c r="G143" s="85">
        <f>G144+G150+G154+G160+G161+G166+G171+G162+G163+G164+G165</f>
        <v>9555835</v>
      </c>
    </row>
    <row r="144" spans="1:7" ht="60" x14ac:dyDescent="0.25">
      <c r="A144" s="32" t="s">
        <v>342</v>
      </c>
      <c r="B144" s="36">
        <v>902</v>
      </c>
      <c r="C144" s="33" t="s">
        <v>23</v>
      </c>
      <c r="D144" s="33" t="s">
        <v>60</v>
      </c>
      <c r="E144" s="33"/>
      <c r="F144" s="34"/>
      <c r="G144" s="34">
        <f>G145</f>
        <v>9552300</v>
      </c>
    </row>
    <row r="145" spans="1:7" ht="90" x14ac:dyDescent="0.25">
      <c r="A145" s="32" t="s">
        <v>59</v>
      </c>
      <c r="B145" s="36">
        <v>902</v>
      </c>
      <c r="C145" s="33" t="s">
        <v>23</v>
      </c>
      <c r="D145" s="33" t="s">
        <v>60</v>
      </c>
      <c r="E145" s="33"/>
      <c r="F145" s="34"/>
      <c r="G145" s="34">
        <f>G146</f>
        <v>9552300</v>
      </c>
    </row>
    <row r="146" spans="1:7" ht="60" x14ac:dyDescent="0.25">
      <c r="A146" s="32" t="s">
        <v>26</v>
      </c>
      <c r="B146" s="36">
        <v>902</v>
      </c>
      <c r="C146" s="33" t="s">
        <v>23</v>
      </c>
      <c r="D146" s="33" t="s">
        <v>60</v>
      </c>
      <c r="E146" s="33"/>
      <c r="F146" s="34"/>
      <c r="G146" s="34">
        <f>G147+G148+G149</f>
        <v>9552300</v>
      </c>
    </row>
    <row r="147" spans="1:7" x14ac:dyDescent="0.25">
      <c r="A147" s="32" t="s">
        <v>33</v>
      </c>
      <c r="B147" s="75">
        <v>902</v>
      </c>
      <c r="C147" s="33" t="s">
        <v>23</v>
      </c>
      <c r="D147" s="33" t="s">
        <v>60</v>
      </c>
      <c r="E147" s="33" t="s">
        <v>34</v>
      </c>
      <c r="F147" s="33"/>
      <c r="G147" s="71">
        <f>'Прил.5 Расходы'!F58</f>
        <v>9552300</v>
      </c>
    </row>
    <row r="148" spans="1:7" ht="30" x14ac:dyDescent="0.25">
      <c r="A148" s="74" t="s">
        <v>237</v>
      </c>
      <c r="B148" s="75">
        <v>902</v>
      </c>
      <c r="C148" s="33" t="s">
        <v>23</v>
      </c>
      <c r="D148" s="33" t="s">
        <v>60</v>
      </c>
      <c r="E148" s="33" t="s">
        <v>259</v>
      </c>
      <c r="F148" s="33"/>
      <c r="G148" s="71">
        <f>'Прил.5 Расходы'!F59</f>
        <v>0</v>
      </c>
    </row>
    <row r="149" spans="1:7" x14ac:dyDescent="0.25">
      <c r="A149" s="32" t="s">
        <v>272</v>
      </c>
      <c r="B149" s="75">
        <v>902</v>
      </c>
      <c r="C149" s="33" t="s">
        <v>23</v>
      </c>
      <c r="D149" s="33" t="s">
        <v>60</v>
      </c>
      <c r="E149" s="33" t="s">
        <v>246</v>
      </c>
      <c r="F149" s="33"/>
      <c r="G149" s="71">
        <f>'Прил.5 Расходы'!F60</f>
        <v>0</v>
      </c>
    </row>
    <row r="150" spans="1:7" x14ac:dyDescent="0.25">
      <c r="A150" s="74" t="s">
        <v>61</v>
      </c>
      <c r="B150" s="36"/>
      <c r="C150" s="33"/>
      <c r="D150" s="33"/>
      <c r="E150" s="33"/>
      <c r="F150" s="33"/>
      <c r="G150" s="37">
        <f>G151</f>
        <v>0</v>
      </c>
    </row>
    <row r="151" spans="1:7" ht="30" x14ac:dyDescent="0.25">
      <c r="A151" s="36" t="s">
        <v>225</v>
      </c>
      <c r="B151" s="36"/>
      <c r="C151" s="33"/>
      <c r="D151" s="33"/>
      <c r="E151" s="33"/>
      <c r="F151" s="33"/>
      <c r="G151" s="38">
        <f>G152</f>
        <v>0</v>
      </c>
    </row>
    <row r="152" spans="1:7" ht="30" x14ac:dyDescent="0.25">
      <c r="A152" s="36" t="s">
        <v>225</v>
      </c>
      <c r="B152" s="75">
        <v>902</v>
      </c>
      <c r="C152" s="70" t="s">
        <v>23</v>
      </c>
      <c r="D152" s="70" t="s">
        <v>71</v>
      </c>
      <c r="E152" s="70" t="s">
        <v>266</v>
      </c>
      <c r="F152" s="70" t="s">
        <v>51</v>
      </c>
      <c r="G152" s="78">
        <f>'Прил.5 Расходы'!F74</f>
        <v>0</v>
      </c>
    </row>
    <row r="153" spans="1:7" ht="30" x14ac:dyDescent="0.25">
      <c r="A153" s="32" t="s">
        <v>21</v>
      </c>
      <c r="B153" s="75"/>
      <c r="C153" s="70"/>
      <c r="D153" s="70"/>
      <c r="E153" s="33"/>
      <c r="F153" s="70"/>
      <c r="G153" s="78"/>
    </row>
    <row r="154" spans="1:7" x14ac:dyDescent="0.25">
      <c r="A154" s="79" t="s">
        <v>84</v>
      </c>
      <c r="B154" s="36">
        <v>902</v>
      </c>
      <c r="C154" s="80" t="s">
        <v>25</v>
      </c>
      <c r="D154" s="49"/>
      <c r="E154" s="49"/>
      <c r="F154" s="49"/>
      <c r="G154" s="81">
        <f t="shared" ref="G154:G158" si="2">G155</f>
        <v>0</v>
      </c>
    </row>
    <row r="155" spans="1:7" ht="30" x14ac:dyDescent="0.25">
      <c r="A155" s="48" t="s">
        <v>85</v>
      </c>
      <c r="B155" s="36">
        <v>902</v>
      </c>
      <c r="C155" s="49" t="s">
        <v>25</v>
      </c>
      <c r="D155" s="49" t="s">
        <v>32</v>
      </c>
      <c r="E155" s="49" t="s">
        <v>210</v>
      </c>
      <c r="F155" s="49"/>
      <c r="G155" s="37">
        <f t="shared" si="2"/>
        <v>0</v>
      </c>
    </row>
    <row r="156" spans="1:7" ht="30" x14ac:dyDescent="0.25">
      <c r="A156" s="48" t="s">
        <v>85</v>
      </c>
      <c r="B156" s="36">
        <v>902</v>
      </c>
      <c r="C156" s="49" t="s">
        <v>25</v>
      </c>
      <c r="D156" s="49" t="s">
        <v>32</v>
      </c>
      <c r="E156" s="49" t="s">
        <v>210</v>
      </c>
      <c r="F156" s="49"/>
      <c r="G156" s="37">
        <f t="shared" si="2"/>
        <v>0</v>
      </c>
    </row>
    <row r="157" spans="1:7" ht="45" x14ac:dyDescent="0.25">
      <c r="A157" s="48" t="s">
        <v>86</v>
      </c>
      <c r="B157" s="36">
        <v>902</v>
      </c>
      <c r="C157" s="49" t="s">
        <v>25</v>
      </c>
      <c r="D157" s="49" t="s">
        <v>32</v>
      </c>
      <c r="E157" s="49" t="s">
        <v>210</v>
      </c>
      <c r="F157" s="49"/>
      <c r="G157" s="37">
        <f t="shared" si="2"/>
        <v>0</v>
      </c>
    </row>
    <row r="158" spans="1:7" ht="75" x14ac:dyDescent="0.25">
      <c r="A158" s="50" t="s">
        <v>87</v>
      </c>
      <c r="B158" s="36">
        <v>902</v>
      </c>
      <c r="C158" s="49" t="s">
        <v>25</v>
      </c>
      <c r="D158" s="49" t="s">
        <v>32</v>
      </c>
      <c r="E158" s="49" t="s">
        <v>210</v>
      </c>
      <c r="F158" s="49" t="s">
        <v>88</v>
      </c>
      <c r="G158" s="38">
        <f t="shared" si="2"/>
        <v>0</v>
      </c>
    </row>
    <row r="159" spans="1:7" x14ac:dyDescent="0.25">
      <c r="A159" s="82" t="s">
        <v>89</v>
      </c>
      <c r="B159" s="75">
        <v>902</v>
      </c>
      <c r="C159" s="49" t="s">
        <v>25</v>
      </c>
      <c r="D159" s="49" t="s">
        <v>32</v>
      </c>
      <c r="E159" s="49" t="s">
        <v>210</v>
      </c>
      <c r="F159" s="49" t="s">
        <v>90</v>
      </c>
      <c r="G159" s="78"/>
    </row>
    <row r="160" spans="1:7" ht="30" x14ac:dyDescent="0.25">
      <c r="A160" s="74" t="s">
        <v>21</v>
      </c>
      <c r="B160" s="75">
        <v>902</v>
      </c>
      <c r="C160" s="70" t="s">
        <v>32</v>
      </c>
      <c r="D160" s="70" t="s">
        <v>92</v>
      </c>
      <c r="E160" s="33" t="s">
        <v>57</v>
      </c>
      <c r="F160" s="70" t="s">
        <v>51</v>
      </c>
      <c r="G160" s="78">
        <f>'Прил.5 Расходы'!F104</f>
        <v>0</v>
      </c>
    </row>
    <row r="161" spans="1:7" ht="30" x14ac:dyDescent="0.25">
      <c r="A161" s="74" t="s">
        <v>21</v>
      </c>
      <c r="B161" s="75">
        <v>902</v>
      </c>
      <c r="C161" s="70" t="s">
        <v>32</v>
      </c>
      <c r="D161" s="70" t="s">
        <v>92</v>
      </c>
      <c r="E161" s="33" t="s">
        <v>57</v>
      </c>
      <c r="F161" s="70" t="s">
        <v>51</v>
      </c>
      <c r="G161" s="59"/>
    </row>
    <row r="162" spans="1:7" ht="30" x14ac:dyDescent="0.25">
      <c r="A162" s="74" t="s">
        <v>21</v>
      </c>
      <c r="B162" s="75">
        <v>902</v>
      </c>
      <c r="C162" s="70" t="s">
        <v>23</v>
      </c>
      <c r="D162" s="70" t="s">
        <v>65</v>
      </c>
      <c r="E162" s="33" t="s">
        <v>50</v>
      </c>
      <c r="F162" s="70" t="s">
        <v>51</v>
      </c>
      <c r="G162" s="59">
        <f>'Прил.5 Расходы'!F65</f>
        <v>0</v>
      </c>
    </row>
    <row r="163" spans="1:7" ht="30" x14ac:dyDescent="0.25">
      <c r="A163" s="74" t="s">
        <v>21</v>
      </c>
      <c r="B163" s="75">
        <v>902</v>
      </c>
      <c r="C163" s="70" t="s">
        <v>23</v>
      </c>
      <c r="D163" s="70" t="s">
        <v>71</v>
      </c>
      <c r="E163" s="33" t="s">
        <v>50</v>
      </c>
      <c r="F163" s="70" t="s">
        <v>51</v>
      </c>
      <c r="G163" s="84"/>
    </row>
    <row r="164" spans="1:7" ht="30" x14ac:dyDescent="0.25">
      <c r="A164" s="74" t="s">
        <v>21</v>
      </c>
      <c r="B164" s="75">
        <v>902</v>
      </c>
      <c r="C164" s="33" t="s">
        <v>96</v>
      </c>
      <c r="D164" s="33" t="s">
        <v>32</v>
      </c>
      <c r="E164" s="33" t="s">
        <v>57</v>
      </c>
      <c r="F164" s="33" t="s">
        <v>51</v>
      </c>
      <c r="G164" s="62"/>
    </row>
    <row r="165" spans="1:7" ht="30" x14ac:dyDescent="0.25">
      <c r="A165" s="32" t="s">
        <v>21</v>
      </c>
      <c r="B165" s="75">
        <v>902</v>
      </c>
      <c r="C165" s="33" t="s">
        <v>147</v>
      </c>
      <c r="D165" s="33" t="s">
        <v>32</v>
      </c>
      <c r="E165" s="33" t="s">
        <v>50</v>
      </c>
      <c r="F165" s="33" t="s">
        <v>51</v>
      </c>
      <c r="G165" s="62">
        <f>'Прил.5 Расходы'!F232</f>
        <v>0</v>
      </c>
    </row>
    <row r="166" spans="1:7" ht="42.75" x14ac:dyDescent="0.25">
      <c r="A166" s="72" t="s">
        <v>174</v>
      </c>
      <c r="B166" s="73">
        <v>902</v>
      </c>
      <c r="C166" s="53" t="s">
        <v>71</v>
      </c>
      <c r="D166" s="53" t="s">
        <v>111</v>
      </c>
      <c r="E166" s="33"/>
      <c r="F166" s="33"/>
      <c r="G166" s="34">
        <f t="shared" ref="G166:G169" si="3">G167</f>
        <v>3535</v>
      </c>
    </row>
    <row r="167" spans="1:7" ht="45" x14ac:dyDescent="0.25">
      <c r="A167" s="32" t="s">
        <v>174</v>
      </c>
      <c r="B167" s="36">
        <v>902</v>
      </c>
      <c r="C167" s="33" t="s">
        <v>71</v>
      </c>
      <c r="D167" s="33" t="s">
        <v>23</v>
      </c>
      <c r="E167" s="33" t="s">
        <v>176</v>
      </c>
      <c r="F167" s="33"/>
      <c r="G167" s="34">
        <f t="shared" si="3"/>
        <v>3535</v>
      </c>
    </row>
    <row r="168" spans="1:7" ht="45" x14ac:dyDescent="0.25">
      <c r="A168" s="32" t="s">
        <v>175</v>
      </c>
      <c r="B168" s="36">
        <v>902</v>
      </c>
      <c r="C168" s="33" t="s">
        <v>71</v>
      </c>
      <c r="D168" s="33" t="s">
        <v>23</v>
      </c>
      <c r="E168" s="33" t="s">
        <v>176</v>
      </c>
      <c r="F168" s="33"/>
      <c r="G168" s="34">
        <f t="shared" si="3"/>
        <v>3535</v>
      </c>
    </row>
    <row r="169" spans="1:7" ht="30" x14ac:dyDescent="0.25">
      <c r="A169" s="32" t="s">
        <v>177</v>
      </c>
      <c r="B169" s="36">
        <v>902</v>
      </c>
      <c r="C169" s="33" t="s">
        <v>71</v>
      </c>
      <c r="D169" s="33" t="s">
        <v>23</v>
      </c>
      <c r="E169" s="33" t="s">
        <v>176</v>
      </c>
      <c r="F169" s="33" t="s">
        <v>180</v>
      </c>
      <c r="G169" s="34">
        <f t="shared" si="3"/>
        <v>3535</v>
      </c>
    </row>
    <row r="170" spans="1:7" ht="30" x14ac:dyDescent="0.25">
      <c r="A170" s="32" t="s">
        <v>178</v>
      </c>
      <c r="B170" s="75">
        <v>902</v>
      </c>
      <c r="C170" s="70" t="s">
        <v>71</v>
      </c>
      <c r="D170" s="70" t="s">
        <v>23</v>
      </c>
      <c r="E170" s="70" t="s">
        <v>176</v>
      </c>
      <c r="F170" s="70"/>
      <c r="G170" s="71">
        <f>'Прил.5 Расходы'!F265</f>
        <v>3535</v>
      </c>
    </row>
    <row r="171" spans="1:7" ht="99.75" x14ac:dyDescent="0.25">
      <c r="A171" s="73" t="s">
        <v>181</v>
      </c>
      <c r="B171" s="73">
        <v>902</v>
      </c>
      <c r="C171" s="53" t="s">
        <v>182</v>
      </c>
      <c r="D171" s="53"/>
      <c r="E171" s="53"/>
      <c r="F171" s="53"/>
      <c r="G171" s="85">
        <f>G172+G182+G183</f>
        <v>0</v>
      </c>
    </row>
    <row r="172" spans="1:7" ht="75" x14ac:dyDescent="0.25">
      <c r="A172" s="50" t="s">
        <v>183</v>
      </c>
      <c r="B172" s="36">
        <v>902</v>
      </c>
      <c r="C172" s="33" t="s">
        <v>182</v>
      </c>
      <c r="D172" s="33" t="s">
        <v>23</v>
      </c>
      <c r="E172" s="33"/>
      <c r="F172" s="33"/>
      <c r="G172" s="34">
        <f>G173</f>
        <v>0</v>
      </c>
    </row>
    <row r="173" spans="1:7" ht="75" x14ac:dyDescent="0.25">
      <c r="A173" s="50" t="s">
        <v>183</v>
      </c>
      <c r="B173" s="36">
        <v>902</v>
      </c>
      <c r="C173" s="33" t="s">
        <v>182</v>
      </c>
      <c r="D173" s="33" t="s">
        <v>23</v>
      </c>
      <c r="E173" s="33"/>
      <c r="F173" s="33"/>
      <c r="G173" s="34">
        <f>G174</f>
        <v>0</v>
      </c>
    </row>
    <row r="174" spans="1:7" ht="30" x14ac:dyDescent="0.25">
      <c r="A174" s="50" t="s">
        <v>184</v>
      </c>
      <c r="B174" s="36">
        <v>902</v>
      </c>
      <c r="C174" s="33" t="s">
        <v>182</v>
      </c>
      <c r="D174" s="33" t="s">
        <v>23</v>
      </c>
      <c r="E174" s="33"/>
      <c r="F174" s="33"/>
      <c r="G174" s="34">
        <f>G175+G179</f>
        <v>0</v>
      </c>
    </row>
    <row r="175" spans="1:7" ht="30" x14ac:dyDescent="0.25">
      <c r="A175" s="50" t="s">
        <v>184</v>
      </c>
      <c r="B175" s="36">
        <v>902</v>
      </c>
      <c r="C175" s="33" t="s">
        <v>182</v>
      </c>
      <c r="D175" s="33" t="s">
        <v>23</v>
      </c>
      <c r="E175" s="33" t="s">
        <v>186</v>
      </c>
      <c r="F175" s="33"/>
      <c r="G175" s="34">
        <f t="shared" ref="G175:G177" si="4">G176</f>
        <v>0</v>
      </c>
    </row>
    <row r="176" spans="1:7" ht="60" x14ac:dyDescent="0.25">
      <c r="A176" s="61" t="s">
        <v>185</v>
      </c>
      <c r="B176" s="36">
        <v>902</v>
      </c>
      <c r="C176" s="33" t="s">
        <v>182</v>
      </c>
      <c r="D176" s="33" t="s">
        <v>23</v>
      </c>
      <c r="E176" s="33" t="s">
        <v>186</v>
      </c>
      <c r="F176" s="33"/>
      <c r="G176" s="34">
        <f t="shared" si="4"/>
        <v>0</v>
      </c>
    </row>
    <row r="177" spans="1:7" x14ac:dyDescent="0.25">
      <c r="A177" s="61" t="s">
        <v>187</v>
      </c>
      <c r="B177" s="36">
        <v>902</v>
      </c>
      <c r="C177" s="33" t="s">
        <v>182</v>
      </c>
      <c r="D177" s="33" t="s">
        <v>23</v>
      </c>
      <c r="E177" s="33" t="s">
        <v>186</v>
      </c>
      <c r="F177" s="33" t="s">
        <v>191</v>
      </c>
      <c r="G177" s="34">
        <f t="shared" si="4"/>
        <v>0</v>
      </c>
    </row>
    <row r="178" spans="1:7" x14ac:dyDescent="0.25">
      <c r="A178" s="50" t="s">
        <v>188</v>
      </c>
      <c r="B178" s="75">
        <v>902</v>
      </c>
      <c r="C178" s="70" t="s">
        <v>182</v>
      </c>
      <c r="D178" s="70" t="s">
        <v>23</v>
      </c>
      <c r="E178" s="33" t="s">
        <v>186</v>
      </c>
      <c r="F178" s="70" t="s">
        <v>191</v>
      </c>
      <c r="G178" s="71">
        <f>'Прил.5 Расходы'!F273</f>
        <v>0</v>
      </c>
    </row>
    <row r="179" spans="1:7" ht="60" x14ac:dyDescent="0.25">
      <c r="A179" s="82" t="s">
        <v>190</v>
      </c>
      <c r="B179" s="36">
        <v>902</v>
      </c>
      <c r="C179" s="33" t="s">
        <v>182</v>
      </c>
      <c r="D179" s="33" t="s">
        <v>23</v>
      </c>
      <c r="E179" s="33" t="s">
        <v>252</v>
      </c>
      <c r="F179" s="33"/>
      <c r="G179" s="34">
        <f>G180</f>
        <v>0</v>
      </c>
    </row>
    <row r="180" spans="1:7" x14ac:dyDescent="0.25">
      <c r="A180" s="61" t="s">
        <v>187</v>
      </c>
      <c r="B180" s="36">
        <v>902</v>
      </c>
      <c r="C180" s="33" t="s">
        <v>182</v>
      </c>
      <c r="D180" s="33" t="s">
        <v>23</v>
      </c>
      <c r="E180" s="33" t="s">
        <v>252</v>
      </c>
      <c r="F180" s="33" t="s">
        <v>189</v>
      </c>
      <c r="G180" s="34">
        <f>G181</f>
        <v>0</v>
      </c>
    </row>
    <row r="181" spans="1:7" x14ac:dyDescent="0.25">
      <c r="A181" s="50" t="s">
        <v>188</v>
      </c>
      <c r="B181" s="75">
        <v>902</v>
      </c>
      <c r="C181" s="70" t="s">
        <v>182</v>
      </c>
      <c r="D181" s="70" t="s">
        <v>23</v>
      </c>
      <c r="E181" s="33" t="s">
        <v>252</v>
      </c>
      <c r="F181" s="33" t="s">
        <v>191</v>
      </c>
      <c r="G181" s="71">
        <f>'Прил.5 Расходы'!F275</f>
        <v>0</v>
      </c>
    </row>
    <row r="182" spans="1:7" ht="150" x14ac:dyDescent="0.25">
      <c r="A182" s="82" t="s">
        <v>192</v>
      </c>
      <c r="B182" s="75">
        <v>902</v>
      </c>
      <c r="C182" s="70" t="s">
        <v>182</v>
      </c>
      <c r="D182" s="70" t="s">
        <v>25</v>
      </c>
      <c r="E182" s="33" t="s">
        <v>205</v>
      </c>
      <c r="F182" s="70" t="s">
        <v>195</v>
      </c>
      <c r="G182" s="71">
        <f>'Прил.5 Расходы'!F277</f>
        <v>0</v>
      </c>
    </row>
    <row r="183" spans="1:7" x14ac:dyDescent="0.25">
      <c r="A183" s="82"/>
      <c r="B183" s="75"/>
      <c r="C183" s="70"/>
      <c r="D183" s="70"/>
      <c r="E183" s="70"/>
      <c r="F183" s="70"/>
      <c r="G183" s="71"/>
    </row>
    <row r="184" spans="1:7" ht="42.75" x14ac:dyDescent="0.25">
      <c r="A184" s="29" t="s">
        <v>317</v>
      </c>
      <c r="B184" s="68">
        <v>902</v>
      </c>
      <c r="C184" s="30"/>
      <c r="D184" s="30"/>
      <c r="E184" s="30"/>
      <c r="F184" s="30"/>
      <c r="G184" s="58">
        <f>G185+G224</f>
        <v>461187767.81999999</v>
      </c>
    </row>
    <row r="185" spans="1:7" x14ac:dyDescent="0.25">
      <c r="A185" s="32" t="s">
        <v>113</v>
      </c>
      <c r="B185" s="36">
        <v>902</v>
      </c>
      <c r="C185" s="53" t="s">
        <v>65</v>
      </c>
      <c r="D185" s="53"/>
      <c r="E185" s="53"/>
      <c r="F185" s="53"/>
      <c r="G185" s="85">
        <f>G186+G194</f>
        <v>439672595.20999998</v>
      </c>
    </row>
    <row r="186" spans="1:7" x14ac:dyDescent="0.25">
      <c r="A186" s="32" t="s">
        <v>269</v>
      </c>
      <c r="B186" s="36"/>
      <c r="C186" s="33" t="s">
        <v>65</v>
      </c>
      <c r="D186" s="33" t="s">
        <v>23</v>
      </c>
      <c r="E186" s="33"/>
      <c r="F186" s="53"/>
      <c r="G186" s="59">
        <f>G187+G188+G189+G190</f>
        <v>71970800</v>
      </c>
    </row>
    <row r="187" spans="1:7" ht="30" x14ac:dyDescent="0.25">
      <c r="A187" s="32" t="s">
        <v>231</v>
      </c>
      <c r="B187" s="36">
        <v>902</v>
      </c>
      <c r="C187" s="33" t="s">
        <v>65</v>
      </c>
      <c r="D187" s="33" t="s">
        <v>23</v>
      </c>
      <c r="E187" s="33" t="s">
        <v>232</v>
      </c>
      <c r="F187" s="53"/>
      <c r="G187" s="59">
        <f>'Прил.5 Расходы'!F153</f>
        <v>0</v>
      </c>
    </row>
    <row r="188" spans="1:7" ht="30" x14ac:dyDescent="0.25">
      <c r="A188" s="36" t="s">
        <v>215</v>
      </c>
      <c r="B188" s="36">
        <v>902</v>
      </c>
      <c r="C188" s="33" t="s">
        <v>65</v>
      </c>
      <c r="D188" s="33" t="s">
        <v>23</v>
      </c>
      <c r="E188" s="33" t="s">
        <v>268</v>
      </c>
      <c r="F188" s="53"/>
      <c r="G188" s="59">
        <f>'Прил.5 Расходы'!F158</f>
        <v>40938800</v>
      </c>
    </row>
    <row r="189" spans="1:7" x14ac:dyDescent="0.25">
      <c r="A189" s="32" t="s">
        <v>114</v>
      </c>
      <c r="B189" s="36">
        <v>902</v>
      </c>
      <c r="C189" s="33" t="s">
        <v>65</v>
      </c>
      <c r="D189" s="33" t="s">
        <v>23</v>
      </c>
      <c r="E189" s="33" t="s">
        <v>213</v>
      </c>
      <c r="F189" s="53"/>
      <c r="G189" s="59">
        <f>'Прил.5 Расходы'!F155</f>
        <v>30442500</v>
      </c>
    </row>
    <row r="190" spans="1:7" ht="210" x14ac:dyDescent="0.25">
      <c r="A190" s="32" t="s">
        <v>336</v>
      </c>
      <c r="B190" s="36">
        <v>902</v>
      </c>
      <c r="C190" s="33" t="s">
        <v>65</v>
      </c>
      <c r="D190" s="33" t="s">
        <v>23</v>
      </c>
      <c r="E190" s="33" t="s">
        <v>337</v>
      </c>
      <c r="F190" s="33" t="s">
        <v>122</v>
      </c>
      <c r="G190" s="59">
        <f>'Прил.5 Расходы'!F156</f>
        <v>589500</v>
      </c>
    </row>
    <row r="191" spans="1:7" ht="165" x14ac:dyDescent="0.25">
      <c r="A191" s="32" t="s">
        <v>282</v>
      </c>
      <c r="B191" s="36">
        <v>902</v>
      </c>
      <c r="C191" s="33" t="s">
        <v>65</v>
      </c>
      <c r="D191" s="33" t="s">
        <v>23</v>
      </c>
      <c r="E191" s="33" t="s">
        <v>267</v>
      </c>
      <c r="F191" s="33" t="s">
        <v>281</v>
      </c>
      <c r="G191" s="59">
        <f>'Прил.5 Расходы'!F157</f>
        <v>0</v>
      </c>
    </row>
    <row r="192" spans="1:7" ht="15.75" x14ac:dyDescent="0.25">
      <c r="A192" s="42" t="s">
        <v>272</v>
      </c>
      <c r="B192" s="36">
        <v>902</v>
      </c>
      <c r="C192" s="33" t="s">
        <v>65</v>
      </c>
      <c r="D192" s="33" t="s">
        <v>23</v>
      </c>
      <c r="E192" s="33" t="s">
        <v>259</v>
      </c>
      <c r="F192" s="33"/>
      <c r="G192" s="59">
        <f>'Прил.5 Расходы'!F159</f>
        <v>0</v>
      </c>
    </row>
    <row r="193" spans="1:7" ht="210" x14ac:dyDescent="0.25">
      <c r="A193" s="32" t="s">
        <v>336</v>
      </c>
      <c r="B193" s="36">
        <v>902</v>
      </c>
      <c r="C193" s="33" t="s">
        <v>65</v>
      </c>
      <c r="D193" s="33" t="s">
        <v>23</v>
      </c>
      <c r="E193" s="33" t="s">
        <v>337</v>
      </c>
      <c r="F193" s="33" t="s">
        <v>122</v>
      </c>
      <c r="G193" s="59"/>
    </row>
    <row r="194" spans="1:7" x14ac:dyDescent="0.25">
      <c r="A194" s="32" t="s">
        <v>115</v>
      </c>
      <c r="B194" s="36">
        <v>902</v>
      </c>
      <c r="C194" s="33" t="s">
        <v>65</v>
      </c>
      <c r="D194" s="33" t="s">
        <v>25</v>
      </c>
      <c r="E194" s="33"/>
      <c r="F194" s="33"/>
      <c r="G194" s="59">
        <f t="shared" ref="G194:G196" si="5">G195</f>
        <v>367701795.20999998</v>
      </c>
    </row>
    <row r="195" spans="1:7" x14ac:dyDescent="0.25">
      <c r="A195" s="32" t="s">
        <v>115</v>
      </c>
      <c r="B195" s="36">
        <v>902</v>
      </c>
      <c r="C195" s="33" t="s">
        <v>65</v>
      </c>
      <c r="D195" s="33" t="s">
        <v>25</v>
      </c>
      <c r="E195" s="33"/>
      <c r="F195" s="33"/>
      <c r="G195" s="59">
        <f t="shared" si="5"/>
        <v>367701795.20999998</v>
      </c>
    </row>
    <row r="196" spans="1:7" ht="45" x14ac:dyDescent="0.25">
      <c r="A196" s="32" t="s">
        <v>116</v>
      </c>
      <c r="B196" s="36">
        <v>902</v>
      </c>
      <c r="C196" s="33" t="s">
        <v>65</v>
      </c>
      <c r="D196" s="33" t="s">
        <v>25</v>
      </c>
      <c r="E196" s="33"/>
      <c r="F196" s="33"/>
      <c r="G196" s="34">
        <f t="shared" si="5"/>
        <v>367701795.20999998</v>
      </c>
    </row>
    <row r="197" spans="1:7" ht="45" x14ac:dyDescent="0.25">
      <c r="A197" s="32" t="s">
        <v>118</v>
      </c>
      <c r="B197" s="36">
        <v>902</v>
      </c>
      <c r="C197" s="33" t="s">
        <v>65</v>
      </c>
      <c r="D197" s="33" t="s">
        <v>25</v>
      </c>
      <c r="E197" s="33"/>
      <c r="F197" s="33"/>
      <c r="G197" s="34">
        <f>G198+G200+G202+G201+G203+G204+G205+G207+G206+G199</f>
        <v>367701795.20999998</v>
      </c>
    </row>
    <row r="198" spans="1:7" x14ac:dyDescent="0.25">
      <c r="A198" s="32" t="s">
        <v>114</v>
      </c>
      <c r="B198" s="36">
        <v>902</v>
      </c>
      <c r="C198" s="33" t="s">
        <v>65</v>
      </c>
      <c r="D198" s="33" t="s">
        <v>25</v>
      </c>
      <c r="E198" s="33" t="s">
        <v>401</v>
      </c>
      <c r="F198" s="33" t="s">
        <v>446</v>
      </c>
      <c r="G198" s="71">
        <f>'Прил.5 Расходы'!F164</f>
        <v>187229300</v>
      </c>
    </row>
    <row r="199" spans="1:7" ht="210" x14ac:dyDescent="0.25">
      <c r="A199" s="61" t="s">
        <v>338</v>
      </c>
      <c r="B199" s="36">
        <v>902</v>
      </c>
      <c r="C199" s="33" t="s">
        <v>65</v>
      </c>
      <c r="D199" s="33" t="s">
        <v>25</v>
      </c>
      <c r="E199" s="33" t="s">
        <v>339</v>
      </c>
      <c r="F199" s="33" t="s">
        <v>445</v>
      </c>
      <c r="G199" s="71">
        <f>'Прил.5 Расходы'!F165</f>
        <v>483500</v>
      </c>
    </row>
    <row r="200" spans="1:7" ht="30" x14ac:dyDescent="0.25">
      <c r="A200" s="36" t="s">
        <v>270</v>
      </c>
      <c r="B200" s="36">
        <v>902</v>
      </c>
      <c r="C200" s="33" t="s">
        <v>65</v>
      </c>
      <c r="D200" s="33" t="s">
        <v>25</v>
      </c>
      <c r="E200" s="33" t="s">
        <v>120</v>
      </c>
      <c r="F200" s="33" t="s">
        <v>474</v>
      </c>
      <c r="G200" s="71">
        <f>'Прил.5 Расходы'!F166</f>
        <v>144528244</v>
      </c>
    </row>
    <row r="201" spans="1:7" ht="30" x14ac:dyDescent="0.25">
      <c r="A201" s="32" t="s">
        <v>470</v>
      </c>
      <c r="B201" s="36">
        <v>902</v>
      </c>
      <c r="C201" s="33" t="s">
        <v>65</v>
      </c>
      <c r="D201" s="33" t="s">
        <v>25</v>
      </c>
      <c r="E201" s="33" t="s">
        <v>471</v>
      </c>
      <c r="F201" s="33" t="s">
        <v>473</v>
      </c>
      <c r="G201" s="71">
        <f>'Прил.5 Расходы'!F167</f>
        <v>2268700</v>
      </c>
    </row>
    <row r="202" spans="1:7" ht="30" x14ac:dyDescent="0.25">
      <c r="A202" s="32" t="s">
        <v>121</v>
      </c>
      <c r="B202" s="36">
        <v>902</v>
      </c>
      <c r="C202" s="33" t="s">
        <v>65</v>
      </c>
      <c r="D202" s="33" t="s">
        <v>25</v>
      </c>
      <c r="E202" s="33" t="s">
        <v>226</v>
      </c>
      <c r="F202" s="33" t="s">
        <v>473</v>
      </c>
      <c r="G202" s="71">
        <f>'Прил.5 Расходы'!F168</f>
        <v>385700</v>
      </c>
    </row>
    <row r="203" spans="1:7" ht="47.25" x14ac:dyDescent="0.25">
      <c r="A203" s="110" t="s">
        <v>495</v>
      </c>
      <c r="B203" s="36">
        <v>902</v>
      </c>
      <c r="C203" s="33" t="s">
        <v>65</v>
      </c>
      <c r="D203" s="33" t="s">
        <v>25</v>
      </c>
      <c r="E203" s="33" t="s">
        <v>73</v>
      </c>
      <c r="F203" s="33" t="s">
        <v>473</v>
      </c>
      <c r="G203" s="71">
        <f>'Прил.5 Расходы'!F173</f>
        <v>240337</v>
      </c>
    </row>
    <row r="204" spans="1:7" ht="63" x14ac:dyDescent="0.25">
      <c r="A204" s="42" t="s">
        <v>427</v>
      </c>
      <c r="B204" s="36">
        <v>902</v>
      </c>
      <c r="C204" s="33" t="s">
        <v>65</v>
      </c>
      <c r="D204" s="33" t="s">
        <v>25</v>
      </c>
      <c r="E204" s="33" t="s">
        <v>137</v>
      </c>
      <c r="F204" s="33" t="s">
        <v>38</v>
      </c>
      <c r="G204" s="71">
        <f>'Прил.5 Расходы'!F169</f>
        <v>5873700</v>
      </c>
    </row>
    <row r="205" spans="1:7" ht="30" x14ac:dyDescent="0.25">
      <c r="A205" s="32" t="s">
        <v>283</v>
      </c>
      <c r="B205" s="36">
        <v>902</v>
      </c>
      <c r="C205" s="33" t="s">
        <v>65</v>
      </c>
      <c r="D205" s="33" t="s">
        <v>25</v>
      </c>
      <c r="E205" s="33" t="s">
        <v>285</v>
      </c>
      <c r="F205" s="33" t="s">
        <v>445</v>
      </c>
      <c r="G205" s="71">
        <f>'Прил.5 Расходы'!F170</f>
        <v>20858000</v>
      </c>
    </row>
    <row r="206" spans="1:7" ht="30" x14ac:dyDescent="0.25">
      <c r="A206" s="32" t="s">
        <v>299</v>
      </c>
      <c r="B206" s="36">
        <v>902</v>
      </c>
      <c r="C206" s="33" t="s">
        <v>65</v>
      </c>
      <c r="D206" s="33" t="s">
        <v>25</v>
      </c>
      <c r="E206" s="33" t="s">
        <v>293</v>
      </c>
      <c r="F206" s="33" t="s">
        <v>445</v>
      </c>
      <c r="G206" s="71">
        <f>'Прил.5 Расходы'!F171</f>
        <v>1188000</v>
      </c>
    </row>
    <row r="207" spans="1:7" x14ac:dyDescent="0.25">
      <c r="A207" s="32" t="s">
        <v>284</v>
      </c>
      <c r="B207" s="36">
        <v>902</v>
      </c>
      <c r="C207" s="33" t="s">
        <v>65</v>
      </c>
      <c r="D207" s="33" t="s">
        <v>25</v>
      </c>
      <c r="E207" s="33" t="s">
        <v>286</v>
      </c>
      <c r="F207" s="33" t="s">
        <v>445</v>
      </c>
      <c r="G207" s="71">
        <f>'Прил.5 Расходы'!F172</f>
        <v>4646314.21</v>
      </c>
    </row>
    <row r="208" spans="1:7" ht="57" x14ac:dyDescent="0.25">
      <c r="A208" s="29" t="s">
        <v>318</v>
      </c>
      <c r="B208" s="68">
        <v>902</v>
      </c>
      <c r="C208" s="30" t="s">
        <v>65</v>
      </c>
      <c r="D208" s="30" t="s">
        <v>32</v>
      </c>
      <c r="E208" s="30"/>
      <c r="F208" s="30"/>
      <c r="G208" s="58">
        <f>G209+G214+G215+G223</f>
        <v>9890959.8000000007</v>
      </c>
    </row>
    <row r="209" spans="1:7" ht="30" x14ac:dyDescent="0.25">
      <c r="A209" s="32" t="s">
        <v>123</v>
      </c>
      <c r="B209" s="36">
        <v>902</v>
      </c>
      <c r="C209" s="33" t="s">
        <v>65</v>
      </c>
      <c r="D209" s="33" t="s">
        <v>32</v>
      </c>
      <c r="E209" s="33" t="s">
        <v>124</v>
      </c>
      <c r="F209" s="33"/>
      <c r="G209" s="59">
        <f t="shared" ref="G209:G210" si="6">G210</f>
        <v>6829912</v>
      </c>
    </row>
    <row r="210" spans="1:7" ht="30" x14ac:dyDescent="0.25">
      <c r="A210" s="32" t="s">
        <v>123</v>
      </c>
      <c r="B210" s="36">
        <v>902</v>
      </c>
      <c r="C210" s="33" t="s">
        <v>65</v>
      </c>
      <c r="D210" s="33" t="s">
        <v>32</v>
      </c>
      <c r="E210" s="33" t="s">
        <v>124</v>
      </c>
      <c r="F210" s="33"/>
      <c r="G210" s="34">
        <f t="shared" si="6"/>
        <v>6829912</v>
      </c>
    </row>
    <row r="211" spans="1:7" ht="45" x14ac:dyDescent="0.25">
      <c r="A211" s="32" t="s">
        <v>118</v>
      </c>
      <c r="B211" s="36">
        <v>902</v>
      </c>
      <c r="C211" s="33" t="s">
        <v>65</v>
      </c>
      <c r="D211" s="33" t="s">
        <v>32</v>
      </c>
      <c r="E211" s="33" t="s">
        <v>124</v>
      </c>
      <c r="F211" s="33"/>
      <c r="G211" s="34">
        <f>G212+G213</f>
        <v>6829912</v>
      </c>
    </row>
    <row r="212" spans="1:7" x14ac:dyDescent="0.25">
      <c r="A212" s="74" t="s">
        <v>125</v>
      </c>
      <c r="B212" s="75">
        <v>902</v>
      </c>
      <c r="C212" s="70" t="s">
        <v>65</v>
      </c>
      <c r="D212" s="70" t="s">
        <v>32</v>
      </c>
      <c r="E212" s="33" t="s">
        <v>124</v>
      </c>
      <c r="F212" s="70" t="s">
        <v>117</v>
      </c>
      <c r="G212" s="71">
        <f>'Прил.5 Расходы'!F177</f>
        <v>3660200</v>
      </c>
    </row>
    <row r="213" spans="1:7" x14ac:dyDescent="0.25">
      <c r="A213" s="74" t="s">
        <v>126</v>
      </c>
      <c r="B213" s="75">
        <v>902</v>
      </c>
      <c r="C213" s="70" t="s">
        <v>65</v>
      </c>
      <c r="D213" s="70" t="s">
        <v>32</v>
      </c>
      <c r="E213" s="33" t="s">
        <v>124</v>
      </c>
      <c r="F213" s="70" t="s">
        <v>396</v>
      </c>
      <c r="G213" s="71">
        <f>'Прил.5 Расходы'!F178</f>
        <v>3169712</v>
      </c>
    </row>
    <row r="214" spans="1:7" x14ac:dyDescent="0.25">
      <c r="A214" s="32" t="s">
        <v>258</v>
      </c>
      <c r="B214" s="75">
        <v>902</v>
      </c>
      <c r="C214" s="70" t="s">
        <v>65</v>
      </c>
      <c r="D214" s="70" t="s">
        <v>32</v>
      </c>
      <c r="E214" s="33" t="s">
        <v>259</v>
      </c>
      <c r="F214" s="33"/>
      <c r="G214" s="34">
        <f>'Прил.5 Расходы'!F179</f>
        <v>952420</v>
      </c>
    </row>
    <row r="215" spans="1:7" ht="94.5" customHeight="1" x14ac:dyDescent="0.25">
      <c r="A215" s="32" t="s">
        <v>306</v>
      </c>
      <c r="B215" s="75">
        <v>902</v>
      </c>
      <c r="C215" s="70" t="s">
        <v>65</v>
      </c>
      <c r="D215" s="70" t="s">
        <v>32</v>
      </c>
      <c r="E215" s="33" t="s">
        <v>307</v>
      </c>
      <c r="F215" s="33"/>
      <c r="G215" s="34">
        <f>G216</f>
        <v>2066019.8</v>
      </c>
    </row>
    <row r="216" spans="1:7" ht="90" x14ac:dyDescent="0.25">
      <c r="A216" s="32" t="s">
        <v>306</v>
      </c>
      <c r="B216" s="75">
        <v>902</v>
      </c>
      <c r="C216" s="70" t="s">
        <v>65</v>
      </c>
      <c r="D216" s="70" t="s">
        <v>32</v>
      </c>
      <c r="E216" s="33" t="s">
        <v>307</v>
      </c>
      <c r="F216" s="33" t="s">
        <v>396</v>
      </c>
      <c r="G216" s="59">
        <f>'Прил.5 Расходы'!F181</f>
        <v>2066019.8</v>
      </c>
    </row>
    <row r="217" spans="1:7" x14ac:dyDescent="0.25">
      <c r="A217" s="32" t="s">
        <v>126</v>
      </c>
      <c r="B217" s="75">
        <v>902</v>
      </c>
      <c r="C217" s="70" t="s">
        <v>65</v>
      </c>
      <c r="D217" s="70" t="s">
        <v>32</v>
      </c>
      <c r="E217" s="33" t="s">
        <v>307</v>
      </c>
      <c r="F217" s="33" t="s">
        <v>396</v>
      </c>
      <c r="G217" s="59">
        <f>'Прил.5 Расходы'!F182</f>
        <v>1583164.8</v>
      </c>
    </row>
    <row r="218" spans="1:7" ht="30" x14ac:dyDescent="0.25">
      <c r="A218" s="32" t="s">
        <v>308</v>
      </c>
      <c r="B218" s="75">
        <v>902</v>
      </c>
      <c r="C218" s="70" t="s">
        <v>65</v>
      </c>
      <c r="D218" s="70" t="s">
        <v>32</v>
      </c>
      <c r="E218" s="33" t="s">
        <v>307</v>
      </c>
      <c r="F218" s="33" t="s">
        <v>456</v>
      </c>
      <c r="G218" s="59">
        <f>'Прил.5 Расходы'!F183</f>
        <v>273456</v>
      </c>
    </row>
    <row r="219" spans="1:7" ht="90" x14ac:dyDescent="0.25">
      <c r="A219" s="32" t="s">
        <v>306</v>
      </c>
      <c r="B219" s="75">
        <v>902</v>
      </c>
      <c r="C219" s="70" t="s">
        <v>65</v>
      </c>
      <c r="D219" s="70" t="s">
        <v>32</v>
      </c>
      <c r="E219" s="33" t="s">
        <v>307</v>
      </c>
      <c r="F219" s="33" t="s">
        <v>407</v>
      </c>
      <c r="G219" s="59">
        <f>'Прил.5 Расходы'!F184</f>
        <v>184139</v>
      </c>
    </row>
    <row r="220" spans="1:7" ht="90" x14ac:dyDescent="0.25">
      <c r="A220" s="32" t="s">
        <v>306</v>
      </c>
      <c r="B220" s="75">
        <v>902</v>
      </c>
      <c r="C220" s="70" t="s">
        <v>65</v>
      </c>
      <c r="D220" s="70" t="s">
        <v>32</v>
      </c>
      <c r="E220" s="33" t="s">
        <v>307</v>
      </c>
      <c r="F220" s="33" t="s">
        <v>408</v>
      </c>
      <c r="G220" s="59">
        <f>'Прил.5 Расходы'!F185</f>
        <v>8420</v>
      </c>
    </row>
    <row r="221" spans="1:7" ht="90" x14ac:dyDescent="0.25">
      <c r="A221" s="32" t="s">
        <v>306</v>
      </c>
      <c r="B221" s="75">
        <v>902</v>
      </c>
      <c r="C221" s="70" t="s">
        <v>65</v>
      </c>
      <c r="D221" s="70" t="s">
        <v>32</v>
      </c>
      <c r="E221" s="33" t="s">
        <v>307</v>
      </c>
      <c r="F221" s="33" t="s">
        <v>409</v>
      </c>
      <c r="G221" s="34">
        <f>'Прил.5 Расходы'!F186</f>
        <v>8420</v>
      </c>
    </row>
    <row r="222" spans="1:7" ht="90" x14ac:dyDescent="0.25">
      <c r="A222" s="32" t="s">
        <v>306</v>
      </c>
      <c r="B222" s="75">
        <v>902</v>
      </c>
      <c r="C222" s="70" t="s">
        <v>65</v>
      </c>
      <c r="D222" s="70" t="s">
        <v>32</v>
      </c>
      <c r="E222" s="33" t="s">
        <v>307</v>
      </c>
      <c r="F222" s="33" t="s">
        <v>410</v>
      </c>
      <c r="G222" s="34">
        <f>'Прил.5 Расходы'!F187</f>
        <v>8420</v>
      </c>
    </row>
    <row r="223" spans="1:7" ht="47.25" x14ac:dyDescent="0.25">
      <c r="A223" s="110" t="s">
        <v>495</v>
      </c>
      <c r="B223" s="75">
        <v>902</v>
      </c>
      <c r="C223" s="70" t="s">
        <v>65</v>
      </c>
      <c r="D223" s="70" t="s">
        <v>32</v>
      </c>
      <c r="E223" s="33" t="s">
        <v>202</v>
      </c>
      <c r="F223" s="33" t="s">
        <v>122</v>
      </c>
      <c r="G223" s="34">
        <f>'Прил.5 Расходы'!F188</f>
        <v>42608</v>
      </c>
    </row>
    <row r="224" spans="1:7" ht="30" x14ac:dyDescent="0.25">
      <c r="A224" s="32" t="s">
        <v>128</v>
      </c>
      <c r="B224" s="36">
        <v>902</v>
      </c>
      <c r="C224" s="33" t="s">
        <v>65</v>
      </c>
      <c r="D224" s="33" t="s">
        <v>92</v>
      </c>
      <c r="E224" s="33"/>
      <c r="F224" s="33"/>
      <c r="G224" s="34">
        <f>G225+G229+G230+G232+G233+G235+G237</f>
        <v>21515172.609999999</v>
      </c>
    </row>
    <row r="225" spans="1:7" ht="45" x14ac:dyDescent="0.25">
      <c r="A225" s="32" t="s">
        <v>129</v>
      </c>
      <c r="B225" s="36">
        <v>902</v>
      </c>
      <c r="C225" s="33" t="s">
        <v>65</v>
      </c>
      <c r="D225" s="33" t="s">
        <v>92</v>
      </c>
      <c r="E225" s="33"/>
      <c r="F225" s="33"/>
      <c r="G225" s="34">
        <f>G226+G228</f>
        <v>1238640</v>
      </c>
    </row>
    <row r="226" spans="1:7" ht="45" x14ac:dyDescent="0.25">
      <c r="A226" s="32" t="s">
        <v>129</v>
      </c>
      <c r="B226" s="36">
        <v>902</v>
      </c>
      <c r="C226" s="33" t="s">
        <v>65</v>
      </c>
      <c r="D226" s="33" t="s">
        <v>92</v>
      </c>
      <c r="E226" s="33" t="s">
        <v>314</v>
      </c>
      <c r="F226" s="33"/>
      <c r="G226" s="34">
        <f t="shared" ref="G226" si="7">G227</f>
        <v>150000</v>
      </c>
    </row>
    <row r="227" spans="1:7" x14ac:dyDescent="0.25">
      <c r="A227" s="86" t="s">
        <v>206</v>
      </c>
      <c r="B227" s="75">
        <v>902</v>
      </c>
      <c r="C227" s="70" t="s">
        <v>65</v>
      </c>
      <c r="D227" s="33" t="s">
        <v>92</v>
      </c>
      <c r="E227" s="33" t="s">
        <v>314</v>
      </c>
      <c r="F227" s="70" t="s">
        <v>446</v>
      </c>
      <c r="G227" s="71">
        <f>'Прил.5 Расходы'!F192</f>
        <v>150000</v>
      </c>
    </row>
    <row r="228" spans="1:7" ht="47.25" x14ac:dyDescent="0.25">
      <c r="A228" s="42" t="s">
        <v>313</v>
      </c>
      <c r="B228" s="75">
        <v>902</v>
      </c>
      <c r="C228" s="70" t="s">
        <v>65</v>
      </c>
      <c r="D228" s="33" t="s">
        <v>92</v>
      </c>
      <c r="E228" s="33" t="s">
        <v>233</v>
      </c>
      <c r="F228" s="70" t="s">
        <v>446</v>
      </c>
      <c r="G228" s="71">
        <f>'Прил.5 Расходы'!F191</f>
        <v>1088640</v>
      </c>
    </row>
    <row r="229" spans="1:7" ht="135" x14ac:dyDescent="0.25">
      <c r="A229" s="32" t="s">
        <v>133</v>
      </c>
      <c r="B229" s="75">
        <v>902</v>
      </c>
      <c r="C229" s="70" t="s">
        <v>65</v>
      </c>
      <c r="D229" s="70" t="s">
        <v>92</v>
      </c>
      <c r="E229" s="33" t="s">
        <v>134</v>
      </c>
      <c r="F229" s="70" t="s">
        <v>452</v>
      </c>
      <c r="G229" s="71">
        <f>'Прил.5 Расходы'!F195</f>
        <v>13375200</v>
      </c>
    </row>
    <row r="230" spans="1:7" ht="45" x14ac:dyDescent="0.25">
      <c r="A230" s="61" t="s">
        <v>411</v>
      </c>
      <c r="B230" s="75">
        <v>902</v>
      </c>
      <c r="C230" s="33" t="s">
        <v>65</v>
      </c>
      <c r="D230" s="33" t="s">
        <v>92</v>
      </c>
      <c r="E230" s="33" t="s">
        <v>412</v>
      </c>
      <c r="F230" s="33" t="s">
        <v>445</v>
      </c>
      <c r="G230" s="71">
        <f>'Прил.5 Расходы'!F200</f>
        <v>1321632.6100000001</v>
      </c>
    </row>
    <row r="231" spans="1:7" x14ac:dyDescent="0.25">
      <c r="A231" s="69" t="s">
        <v>272</v>
      </c>
      <c r="B231" s="75">
        <v>902</v>
      </c>
      <c r="C231" s="33" t="s">
        <v>65</v>
      </c>
      <c r="D231" s="33" t="s">
        <v>92</v>
      </c>
      <c r="E231" s="33" t="s">
        <v>259</v>
      </c>
      <c r="F231" s="70"/>
      <c r="G231" s="84">
        <f>'Прил.5 Расходы'!F199</f>
        <v>0</v>
      </c>
    </row>
    <row r="232" spans="1:7" ht="30" x14ac:dyDescent="0.25">
      <c r="A232" s="74" t="s">
        <v>312</v>
      </c>
      <c r="B232" s="75">
        <v>902</v>
      </c>
      <c r="C232" s="70" t="s">
        <v>65</v>
      </c>
      <c r="D232" s="70" t="s">
        <v>92</v>
      </c>
      <c r="E232" s="33" t="s">
        <v>34</v>
      </c>
      <c r="F232" s="70" t="s">
        <v>453</v>
      </c>
      <c r="G232" s="71">
        <f>'Прил.5 Расходы'!F196</f>
        <v>3963700</v>
      </c>
    </row>
    <row r="233" spans="1:7" ht="30" x14ac:dyDescent="0.25">
      <c r="A233" s="69" t="s">
        <v>135</v>
      </c>
      <c r="B233" s="75">
        <v>902</v>
      </c>
      <c r="C233" s="70" t="s">
        <v>65</v>
      </c>
      <c r="D233" s="70" t="s">
        <v>92</v>
      </c>
      <c r="E233" s="70" t="s">
        <v>315</v>
      </c>
      <c r="F233" s="70" t="s">
        <v>452</v>
      </c>
      <c r="G233" s="71">
        <f>'Прил.5 Расходы'!F197</f>
        <v>1211300</v>
      </c>
    </row>
    <row r="234" spans="1:7" ht="30" x14ac:dyDescent="0.25">
      <c r="A234" s="69" t="s">
        <v>135</v>
      </c>
      <c r="B234" s="75">
        <v>902</v>
      </c>
      <c r="C234" s="70" t="s">
        <v>65</v>
      </c>
      <c r="D234" s="70" t="s">
        <v>92</v>
      </c>
      <c r="E234" s="33" t="s">
        <v>248</v>
      </c>
      <c r="F234" s="70"/>
      <c r="G234" s="71"/>
    </row>
    <row r="235" spans="1:7" x14ac:dyDescent="0.25">
      <c r="A235" s="87" t="s">
        <v>121</v>
      </c>
      <c r="B235" s="75">
        <v>902</v>
      </c>
      <c r="C235" s="70" t="s">
        <v>65</v>
      </c>
      <c r="D235" s="70" t="s">
        <v>92</v>
      </c>
      <c r="E235" s="33" t="s">
        <v>400</v>
      </c>
      <c r="F235" s="70" t="s">
        <v>454</v>
      </c>
      <c r="G235" s="71">
        <f>'Прил.5 Расходы'!F198</f>
        <v>53160</v>
      </c>
    </row>
    <row r="236" spans="1:7" ht="60" x14ac:dyDescent="0.25">
      <c r="A236" s="69" t="s">
        <v>207</v>
      </c>
      <c r="B236" s="75">
        <v>902</v>
      </c>
      <c r="C236" s="70" t="s">
        <v>65</v>
      </c>
      <c r="D236" s="70" t="s">
        <v>92</v>
      </c>
      <c r="E236" s="70"/>
      <c r="F236" s="70"/>
      <c r="G236" s="71"/>
    </row>
    <row r="237" spans="1:7" ht="30" x14ac:dyDescent="0.25">
      <c r="A237" s="69" t="s">
        <v>136</v>
      </c>
      <c r="B237" s="36">
        <v>902</v>
      </c>
      <c r="C237" s="33" t="s">
        <v>65</v>
      </c>
      <c r="D237" s="33" t="s">
        <v>92</v>
      </c>
      <c r="E237" s="33"/>
      <c r="F237" s="33"/>
      <c r="G237" s="34">
        <f>G238</f>
        <v>351540</v>
      </c>
    </row>
    <row r="238" spans="1:7" ht="60" x14ac:dyDescent="0.25">
      <c r="A238" s="61" t="s">
        <v>414</v>
      </c>
      <c r="B238" s="75">
        <v>902</v>
      </c>
      <c r="C238" s="70" t="s">
        <v>65</v>
      </c>
      <c r="D238" s="70" t="s">
        <v>92</v>
      </c>
      <c r="E238" s="33" t="s">
        <v>413</v>
      </c>
      <c r="F238" s="70" t="s">
        <v>445</v>
      </c>
      <c r="G238" s="71">
        <f>'Прил.5 Расходы'!F201</f>
        <v>351540</v>
      </c>
    </row>
    <row r="239" spans="1:7" ht="42.75" x14ac:dyDescent="0.25">
      <c r="A239" s="88" t="s">
        <v>319</v>
      </c>
      <c r="B239" s="68">
        <v>902</v>
      </c>
      <c r="C239" s="30"/>
      <c r="D239" s="30"/>
      <c r="E239" s="30"/>
      <c r="F239" s="30"/>
      <c r="G239" s="58">
        <f>G240</f>
        <v>64324654.18</v>
      </c>
    </row>
    <row r="240" spans="1:7" ht="57" x14ac:dyDescent="0.25">
      <c r="A240" s="72" t="s">
        <v>138</v>
      </c>
      <c r="B240" s="36">
        <v>902</v>
      </c>
      <c r="C240" s="53" t="s">
        <v>99</v>
      </c>
      <c r="D240" s="53"/>
      <c r="E240" s="53"/>
      <c r="F240" s="53"/>
      <c r="G240" s="85">
        <f>G241</f>
        <v>64324654.18</v>
      </c>
    </row>
    <row r="241" spans="1:7" x14ac:dyDescent="0.25">
      <c r="A241" s="32" t="s">
        <v>139</v>
      </c>
      <c r="B241" s="36">
        <v>902</v>
      </c>
      <c r="C241" s="33" t="s">
        <v>99</v>
      </c>
      <c r="D241" s="33" t="s">
        <v>23</v>
      </c>
      <c r="E241" s="33"/>
      <c r="F241" s="33"/>
      <c r="G241" s="34">
        <f>G242+G248+G251+G254+G259+G258</f>
        <v>64324654.18</v>
      </c>
    </row>
    <row r="242" spans="1:7" x14ac:dyDescent="0.25">
      <c r="A242" s="32" t="s">
        <v>139</v>
      </c>
      <c r="B242" s="36">
        <v>902</v>
      </c>
      <c r="C242" s="33" t="s">
        <v>99</v>
      </c>
      <c r="D242" s="33" t="s">
        <v>23</v>
      </c>
      <c r="E242" s="33"/>
      <c r="F242" s="33"/>
      <c r="G242" s="34">
        <f>G244+G243</f>
        <v>28680039.219999999</v>
      </c>
    </row>
    <row r="243" spans="1:7" ht="63" x14ac:dyDescent="0.25">
      <c r="A243" s="41" t="s">
        <v>435</v>
      </c>
      <c r="B243" s="75">
        <v>902</v>
      </c>
      <c r="C243" s="70" t="s">
        <v>99</v>
      </c>
      <c r="D243" s="70" t="s">
        <v>23</v>
      </c>
      <c r="E243" s="33" t="s">
        <v>242</v>
      </c>
      <c r="F243" s="70" t="s">
        <v>122</v>
      </c>
      <c r="G243" s="71">
        <f>'Прил.5 Расходы'!F205</f>
        <v>1937539.22</v>
      </c>
    </row>
    <row r="244" spans="1:7" ht="60" x14ac:dyDescent="0.25">
      <c r="A244" s="32" t="s">
        <v>140</v>
      </c>
      <c r="B244" s="36">
        <v>902</v>
      </c>
      <c r="C244" s="33" t="s">
        <v>99</v>
      </c>
      <c r="D244" s="33" t="s">
        <v>23</v>
      </c>
      <c r="E244" s="33" t="s">
        <v>141</v>
      </c>
      <c r="F244" s="33"/>
      <c r="G244" s="34">
        <f>G245+G247+G246</f>
        <v>26742500</v>
      </c>
    </row>
    <row r="245" spans="1:7" ht="94.5" x14ac:dyDescent="0.25">
      <c r="A245" s="110" t="s">
        <v>415</v>
      </c>
      <c r="B245" s="75">
        <v>902</v>
      </c>
      <c r="C245" s="70" t="s">
        <v>99</v>
      </c>
      <c r="D245" s="70" t="s">
        <v>23</v>
      </c>
      <c r="E245" s="33" t="s">
        <v>77</v>
      </c>
      <c r="F245" s="70" t="s">
        <v>122</v>
      </c>
      <c r="G245" s="71">
        <f>'Прил.5 Расходы'!F207</f>
        <v>60000</v>
      </c>
    </row>
    <row r="246" spans="1:7" ht="78.75" x14ac:dyDescent="0.25">
      <c r="A246" s="110" t="s">
        <v>416</v>
      </c>
      <c r="B246" s="75">
        <v>902</v>
      </c>
      <c r="C246" s="70" t="s">
        <v>99</v>
      </c>
      <c r="D246" s="70" t="s">
        <v>23</v>
      </c>
      <c r="E246" s="33" t="s">
        <v>78</v>
      </c>
      <c r="F246" s="70" t="s">
        <v>122</v>
      </c>
      <c r="G246" s="34">
        <f>'Прил.5 Расходы'!F209</f>
        <v>10000</v>
      </c>
    </row>
    <row r="247" spans="1:7" ht="45" x14ac:dyDescent="0.25">
      <c r="A247" s="32" t="s">
        <v>118</v>
      </c>
      <c r="B247" s="75">
        <v>902</v>
      </c>
      <c r="C247" s="70" t="s">
        <v>99</v>
      </c>
      <c r="D247" s="70" t="s">
        <v>23</v>
      </c>
      <c r="E247" s="33" t="s">
        <v>141</v>
      </c>
      <c r="F247" s="70" t="s">
        <v>117</v>
      </c>
      <c r="G247" s="71">
        <f>'Прил.5 Расходы'!F208</f>
        <v>26672500</v>
      </c>
    </row>
    <row r="248" spans="1:7" ht="30" x14ac:dyDescent="0.25">
      <c r="A248" s="32" t="s">
        <v>142</v>
      </c>
      <c r="B248" s="36">
        <v>902</v>
      </c>
      <c r="C248" s="33" t="s">
        <v>99</v>
      </c>
      <c r="D248" s="33" t="s">
        <v>23</v>
      </c>
      <c r="E248" s="33" t="s">
        <v>143</v>
      </c>
      <c r="F248" s="33"/>
      <c r="G248" s="34">
        <f>G249</f>
        <v>1433900</v>
      </c>
    </row>
    <row r="249" spans="1:7" ht="30" x14ac:dyDescent="0.25">
      <c r="A249" s="32" t="s">
        <v>142</v>
      </c>
      <c r="B249" s="36">
        <v>902</v>
      </c>
      <c r="C249" s="33" t="s">
        <v>99</v>
      </c>
      <c r="D249" s="33" t="s">
        <v>23</v>
      </c>
      <c r="E249" s="33" t="s">
        <v>143</v>
      </c>
      <c r="F249" s="33"/>
      <c r="G249" s="34">
        <f>G250</f>
        <v>1433900</v>
      </c>
    </row>
    <row r="250" spans="1:7" ht="45" x14ac:dyDescent="0.25">
      <c r="A250" s="32" t="s">
        <v>118</v>
      </c>
      <c r="B250" s="75">
        <v>902</v>
      </c>
      <c r="C250" s="70" t="s">
        <v>99</v>
      </c>
      <c r="D250" s="70" t="s">
        <v>23</v>
      </c>
      <c r="E250" s="33" t="s">
        <v>143</v>
      </c>
      <c r="F250" s="70" t="s">
        <v>117</v>
      </c>
      <c r="G250" s="71">
        <f>'Прил.5 Расходы'!F212</f>
        <v>1433900</v>
      </c>
    </row>
    <row r="251" spans="1:7" x14ac:dyDescent="0.25">
      <c r="A251" s="32" t="s">
        <v>144</v>
      </c>
      <c r="B251" s="36">
        <v>902</v>
      </c>
      <c r="C251" s="33" t="s">
        <v>99</v>
      </c>
      <c r="D251" s="33" t="s">
        <v>23</v>
      </c>
      <c r="E251" s="33" t="s">
        <v>145</v>
      </c>
      <c r="F251" s="33"/>
      <c r="G251" s="34">
        <f>G252</f>
        <v>26398418</v>
      </c>
    </row>
    <row r="252" spans="1:7" x14ac:dyDescent="0.25">
      <c r="A252" s="32" t="s">
        <v>144</v>
      </c>
      <c r="B252" s="36">
        <v>902</v>
      </c>
      <c r="C252" s="33" t="s">
        <v>99</v>
      </c>
      <c r="D252" s="33" t="s">
        <v>23</v>
      </c>
      <c r="E252" s="33" t="s">
        <v>145</v>
      </c>
      <c r="F252" s="33"/>
      <c r="G252" s="34">
        <f>G253</f>
        <v>26398418</v>
      </c>
    </row>
    <row r="253" spans="1:7" ht="45" x14ac:dyDescent="0.25">
      <c r="A253" s="32" t="s">
        <v>118</v>
      </c>
      <c r="B253" s="75">
        <v>902</v>
      </c>
      <c r="C253" s="70" t="s">
        <v>99</v>
      </c>
      <c r="D253" s="70" t="s">
        <v>23</v>
      </c>
      <c r="E253" s="33" t="s">
        <v>145</v>
      </c>
      <c r="F253" s="70" t="s">
        <v>117</v>
      </c>
      <c r="G253" s="71">
        <f>'Прил.5 Расходы'!F215</f>
        <v>26398418</v>
      </c>
    </row>
    <row r="254" spans="1:7" x14ac:dyDescent="0.25">
      <c r="A254" s="74"/>
      <c r="B254" s="36"/>
      <c r="C254" s="33"/>
      <c r="D254" s="33"/>
      <c r="E254" s="33"/>
      <c r="F254" s="33"/>
      <c r="G254" s="34">
        <f>G255+G256+G257</f>
        <v>223116.96000000002</v>
      </c>
    </row>
    <row r="255" spans="1:7" x14ac:dyDescent="0.25">
      <c r="A255" s="32"/>
      <c r="B255" s="36">
        <v>902</v>
      </c>
      <c r="C255" s="49" t="s">
        <v>99</v>
      </c>
      <c r="D255" s="49" t="s">
        <v>23</v>
      </c>
      <c r="E255" s="33" t="s">
        <v>260</v>
      </c>
      <c r="F255" s="33" t="s">
        <v>117</v>
      </c>
      <c r="G255" s="34">
        <f>'Прил.5 Расходы'!F216</f>
        <v>0</v>
      </c>
    </row>
    <row r="256" spans="1:7" x14ac:dyDescent="0.25">
      <c r="A256" s="32"/>
      <c r="B256" s="36">
        <v>902</v>
      </c>
      <c r="C256" s="49" t="s">
        <v>99</v>
      </c>
      <c r="D256" s="49" t="s">
        <v>23</v>
      </c>
      <c r="E256" s="33" t="s">
        <v>261</v>
      </c>
      <c r="F256" s="70"/>
      <c r="G256" s="71">
        <f>'Прил.5 Расходы'!F217</f>
        <v>113116.96</v>
      </c>
    </row>
    <row r="257" spans="1:7" ht="75" x14ac:dyDescent="0.25">
      <c r="A257" s="32" t="s">
        <v>483</v>
      </c>
      <c r="B257" s="36">
        <v>902</v>
      </c>
      <c r="C257" s="49" t="s">
        <v>99</v>
      </c>
      <c r="D257" s="49" t="s">
        <v>23</v>
      </c>
      <c r="E257" s="33" t="s">
        <v>482</v>
      </c>
      <c r="F257" s="70"/>
      <c r="G257" s="71">
        <f>'Прил.5 Расходы'!F218</f>
        <v>110000</v>
      </c>
    </row>
    <row r="258" spans="1:7" x14ac:dyDescent="0.25">
      <c r="A258" s="263" t="s">
        <v>258</v>
      </c>
      <c r="B258" s="36">
        <v>902</v>
      </c>
      <c r="C258" s="33" t="s">
        <v>99</v>
      </c>
      <c r="D258" s="33" t="s">
        <v>23</v>
      </c>
      <c r="E258" s="33" t="s">
        <v>542</v>
      </c>
      <c r="F258" s="33" t="s">
        <v>117</v>
      </c>
      <c r="G258" s="71">
        <f>'Прил.5 Расходы'!F220</f>
        <v>6789180</v>
      </c>
    </row>
    <row r="259" spans="1:7" ht="330.75" x14ac:dyDescent="0.25">
      <c r="A259" s="153" t="s">
        <v>462</v>
      </c>
      <c r="B259" s="36"/>
      <c r="C259" s="33" t="s">
        <v>99</v>
      </c>
      <c r="D259" s="33" t="s">
        <v>23</v>
      </c>
      <c r="E259" s="33" t="s">
        <v>460</v>
      </c>
      <c r="F259" s="33" t="s">
        <v>122</v>
      </c>
      <c r="G259" s="71">
        <f>'Прил.5 Расходы'!F219</f>
        <v>800000</v>
      </c>
    </row>
    <row r="260" spans="1:7" ht="42.75" x14ac:dyDescent="0.25">
      <c r="A260" s="88" t="s">
        <v>349</v>
      </c>
      <c r="B260" s="68">
        <v>902</v>
      </c>
      <c r="C260" s="30"/>
      <c r="D260" s="30"/>
      <c r="E260" s="30"/>
      <c r="F260" s="30"/>
      <c r="G260" s="58">
        <f t="shared" ref="G260:G262" si="8">G261</f>
        <v>631982</v>
      </c>
    </row>
    <row r="261" spans="1:7" ht="30" x14ac:dyDescent="0.25">
      <c r="A261" s="32" t="s">
        <v>344</v>
      </c>
      <c r="B261" s="36">
        <v>902</v>
      </c>
      <c r="C261" s="33" t="s">
        <v>104</v>
      </c>
      <c r="D261" s="33" t="s">
        <v>25</v>
      </c>
      <c r="E261" s="33"/>
      <c r="F261" s="33"/>
      <c r="G261" s="71">
        <f t="shared" si="8"/>
        <v>631982</v>
      </c>
    </row>
    <row r="262" spans="1:7" ht="45" x14ac:dyDescent="0.25">
      <c r="A262" s="32" t="s">
        <v>348</v>
      </c>
      <c r="B262" s="36">
        <v>902</v>
      </c>
      <c r="C262" s="33" t="s">
        <v>104</v>
      </c>
      <c r="D262" s="33" t="s">
        <v>25</v>
      </c>
      <c r="E262" s="33" t="s">
        <v>347</v>
      </c>
      <c r="F262" s="33"/>
      <c r="G262" s="71">
        <f t="shared" si="8"/>
        <v>631982</v>
      </c>
    </row>
    <row r="263" spans="1:7" ht="120" x14ac:dyDescent="0.25">
      <c r="A263" s="117" t="s">
        <v>345</v>
      </c>
      <c r="B263" s="36">
        <v>902</v>
      </c>
      <c r="C263" s="33" t="s">
        <v>104</v>
      </c>
      <c r="D263" s="33" t="s">
        <v>25</v>
      </c>
      <c r="E263" s="33" t="s">
        <v>347</v>
      </c>
      <c r="F263" s="33" t="s">
        <v>346</v>
      </c>
      <c r="G263" s="71">
        <f>'Прил.5 Расходы'!F260</f>
        <v>631982</v>
      </c>
    </row>
    <row r="264" spans="1:7" x14ac:dyDescent="0.25">
      <c r="A264" s="29" t="s">
        <v>197</v>
      </c>
      <c r="B264" s="89"/>
      <c r="C264" s="67"/>
      <c r="D264" s="67"/>
      <c r="E264" s="67"/>
      <c r="F264" s="67"/>
      <c r="G264" s="58">
        <f>G239+G184+G143+G14+G208+G39+G260</f>
        <v>790648878.77999997</v>
      </c>
    </row>
  </sheetData>
  <mergeCells count="14">
    <mergeCell ref="C1:G1"/>
    <mergeCell ref="F11:F12"/>
    <mergeCell ref="A8:G8"/>
    <mergeCell ref="A10:A12"/>
    <mergeCell ref="B10:F10"/>
    <mergeCell ref="G10:G12"/>
    <mergeCell ref="B11:B12"/>
    <mergeCell ref="C11:C12"/>
    <mergeCell ref="D11:D12"/>
    <mergeCell ref="E11:E12"/>
    <mergeCell ref="C2:L3"/>
    <mergeCell ref="C4:M4"/>
    <mergeCell ref="C5:L5"/>
    <mergeCell ref="C6:G6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rowBreaks count="1" manualBreakCount="1">
    <brk id="55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opLeftCell="A40" zoomScaleNormal="100" workbookViewId="0">
      <selection activeCell="B11" sqref="B11"/>
    </sheetView>
  </sheetViews>
  <sheetFormatPr defaultRowHeight="15" x14ac:dyDescent="0.25"/>
  <cols>
    <col min="2" max="2" width="95.7109375" customWidth="1"/>
    <col min="3" max="3" width="34" customWidth="1"/>
    <col min="4" max="4" width="36.7109375" customWidth="1"/>
  </cols>
  <sheetData>
    <row r="1" spans="1:12" ht="13.5" customHeight="1" x14ac:dyDescent="0.25">
      <c r="C1" s="24" t="s">
        <v>503</v>
      </c>
      <c r="D1" s="24"/>
    </row>
    <row r="2" spans="1:12" ht="15" hidden="1" customHeight="1" x14ac:dyDescent="0.25">
      <c r="C2" s="190" t="s">
        <v>537</v>
      </c>
      <c r="D2" s="190"/>
      <c r="E2" s="190"/>
      <c r="F2" s="190"/>
      <c r="G2" s="190"/>
      <c r="H2" s="190"/>
      <c r="I2" s="190"/>
      <c r="J2" s="190"/>
      <c r="K2" s="190"/>
    </row>
    <row r="3" spans="1:12" x14ac:dyDescent="0.25">
      <c r="C3" s="190"/>
      <c r="D3" s="190"/>
      <c r="E3" s="190"/>
      <c r="F3" s="190"/>
      <c r="G3" s="190"/>
      <c r="H3" s="190"/>
      <c r="I3" s="190"/>
      <c r="J3" s="190"/>
      <c r="K3" s="190"/>
    </row>
    <row r="4" spans="1:12" ht="15" customHeight="1" x14ac:dyDescent="0.25">
      <c r="C4" s="190" t="s">
        <v>545</v>
      </c>
      <c r="D4" s="190"/>
      <c r="E4" s="190"/>
      <c r="F4" s="190"/>
      <c r="G4" s="190"/>
      <c r="H4" s="190"/>
      <c r="I4" s="190"/>
      <c r="J4" s="190"/>
      <c r="K4" s="190"/>
      <c r="L4" s="190"/>
    </row>
    <row r="5" spans="1:12" ht="15" customHeight="1" x14ac:dyDescent="0.25">
      <c r="C5" s="190" t="s">
        <v>506</v>
      </c>
      <c r="D5" s="190"/>
      <c r="E5" s="190"/>
      <c r="F5" s="190"/>
      <c r="G5" s="190"/>
      <c r="H5" s="190"/>
      <c r="I5" s="190"/>
      <c r="J5" s="190"/>
      <c r="K5" s="190"/>
    </row>
    <row r="6" spans="1:12" ht="15.75" x14ac:dyDescent="0.25">
      <c r="C6" s="162" t="s">
        <v>507</v>
      </c>
    </row>
    <row r="9" spans="1:12" x14ac:dyDescent="0.25">
      <c r="A9" s="193" t="s">
        <v>485</v>
      </c>
      <c r="B9" s="228"/>
      <c r="C9" s="228"/>
      <c r="D9" s="228"/>
      <c r="E9" s="228"/>
      <c r="F9" s="228"/>
      <c r="G9" s="228"/>
    </row>
    <row r="10" spans="1:12" ht="33.75" customHeight="1" x14ac:dyDescent="0.25">
      <c r="A10" s="193" t="s">
        <v>527</v>
      </c>
      <c r="B10" s="228"/>
      <c r="C10" s="228"/>
      <c r="D10" s="228"/>
      <c r="E10" s="228"/>
      <c r="F10" s="228"/>
      <c r="G10" s="228"/>
    </row>
    <row r="11" spans="1:12" ht="33.75" customHeight="1" x14ac:dyDescent="0.25">
      <c r="A11" s="118"/>
      <c r="B11" s="119"/>
      <c r="C11" s="119"/>
      <c r="D11" s="119"/>
      <c r="E11" s="119"/>
      <c r="F11" s="119"/>
      <c r="G11" s="119"/>
    </row>
    <row r="13" spans="1:12" ht="15" customHeight="1" x14ac:dyDescent="0.25">
      <c r="A13" s="219" t="s">
        <v>363</v>
      </c>
      <c r="B13" s="222" t="s">
        <v>378</v>
      </c>
      <c r="C13" s="224" t="s">
        <v>531</v>
      </c>
      <c r="D13" s="225"/>
    </row>
    <row r="14" spans="1:12" ht="21.75" customHeight="1" x14ac:dyDescent="0.25">
      <c r="A14" s="220"/>
      <c r="B14" s="223"/>
      <c r="C14" s="226"/>
      <c r="D14" s="227"/>
    </row>
    <row r="15" spans="1:12" ht="66.75" customHeight="1" x14ac:dyDescent="0.25">
      <c r="A15" s="221"/>
      <c r="B15" s="221"/>
      <c r="C15" s="120" t="s">
        <v>377</v>
      </c>
      <c r="D15" s="132" t="s">
        <v>379</v>
      </c>
    </row>
    <row r="16" spans="1:12" ht="15" customHeight="1" x14ac:dyDescent="0.25">
      <c r="A16" s="120">
        <v>1</v>
      </c>
      <c r="B16" s="120">
        <v>2</v>
      </c>
      <c r="C16" s="120">
        <v>3</v>
      </c>
      <c r="D16" s="120">
        <v>4</v>
      </c>
    </row>
    <row r="17" spans="1:4" ht="50.25" customHeight="1" x14ac:dyDescent="0.25">
      <c r="A17" s="120">
        <v>1</v>
      </c>
      <c r="B17" s="122" t="s">
        <v>436</v>
      </c>
      <c r="C17" s="121">
        <v>4408460.24</v>
      </c>
      <c r="D17" s="121">
        <v>0</v>
      </c>
    </row>
    <row r="18" spans="1:4" ht="45" customHeight="1" x14ac:dyDescent="0.25">
      <c r="A18" s="120">
        <v>2</v>
      </c>
      <c r="B18" s="110" t="s">
        <v>437</v>
      </c>
      <c r="C18" s="121">
        <v>95000</v>
      </c>
      <c r="D18" s="121">
        <v>0</v>
      </c>
    </row>
    <row r="19" spans="1:4" ht="45" customHeight="1" x14ac:dyDescent="0.25">
      <c r="A19" s="120">
        <v>3</v>
      </c>
      <c r="B19" s="110" t="s">
        <v>438</v>
      </c>
      <c r="C19" s="121">
        <v>120000</v>
      </c>
      <c r="D19" s="121">
        <v>0</v>
      </c>
    </row>
    <row r="20" spans="1:4" ht="56.25" customHeight="1" x14ac:dyDescent="0.25">
      <c r="A20" s="120">
        <v>4</v>
      </c>
      <c r="B20" s="110" t="s">
        <v>418</v>
      </c>
      <c r="C20" s="121">
        <v>55000</v>
      </c>
      <c r="D20" s="121">
        <v>0</v>
      </c>
    </row>
    <row r="21" spans="1:4" ht="61.5" customHeight="1" thickBot="1" x14ac:dyDescent="0.3">
      <c r="A21" s="120">
        <v>5</v>
      </c>
      <c r="B21" s="123" t="s">
        <v>439</v>
      </c>
      <c r="C21" s="121">
        <v>20000</v>
      </c>
      <c r="D21" s="121">
        <v>0</v>
      </c>
    </row>
    <row r="22" spans="1:4" ht="45" customHeight="1" thickBot="1" x14ac:dyDescent="0.3">
      <c r="A22" s="120">
        <v>6</v>
      </c>
      <c r="B22" s="123" t="s">
        <v>432</v>
      </c>
      <c r="C22" s="121">
        <v>30000</v>
      </c>
      <c r="D22" s="121">
        <v>0</v>
      </c>
    </row>
    <row r="23" spans="1:4" ht="39.75" customHeight="1" x14ac:dyDescent="0.25">
      <c r="A23" s="120">
        <v>7</v>
      </c>
      <c r="B23" s="124" t="s">
        <v>459</v>
      </c>
      <c r="C23" s="121">
        <v>113116.96</v>
      </c>
      <c r="D23" s="121">
        <v>106556.18</v>
      </c>
    </row>
    <row r="24" spans="1:4" ht="39" customHeight="1" x14ac:dyDescent="0.25">
      <c r="A24" s="120">
        <v>8</v>
      </c>
      <c r="B24" s="125" t="s">
        <v>421</v>
      </c>
      <c r="C24" s="126">
        <v>0</v>
      </c>
      <c r="D24" s="121">
        <v>0</v>
      </c>
    </row>
    <row r="25" spans="1:4" ht="44.25" customHeight="1" x14ac:dyDescent="0.25">
      <c r="A25" s="120">
        <v>9</v>
      </c>
      <c r="B25" s="127" t="s">
        <v>440</v>
      </c>
      <c r="C25" s="121">
        <v>0</v>
      </c>
      <c r="D25" s="121">
        <v>0</v>
      </c>
    </row>
    <row r="26" spans="1:4" ht="30.75" customHeight="1" x14ac:dyDescent="0.25">
      <c r="A26" s="120">
        <v>10</v>
      </c>
      <c r="B26" s="128" t="s">
        <v>441</v>
      </c>
      <c r="C26" s="121">
        <v>0</v>
      </c>
      <c r="D26" s="121">
        <v>0</v>
      </c>
    </row>
    <row r="27" spans="1:4" ht="67.5" customHeight="1" x14ac:dyDescent="0.25">
      <c r="A27" s="120">
        <v>11</v>
      </c>
      <c r="B27" s="122" t="s">
        <v>442</v>
      </c>
      <c r="C27" s="121">
        <v>4250000</v>
      </c>
      <c r="D27" s="121">
        <v>0</v>
      </c>
    </row>
    <row r="28" spans="1:4" ht="44.25" customHeight="1" x14ac:dyDescent="0.25">
      <c r="A28" s="120">
        <v>12</v>
      </c>
      <c r="B28" s="36" t="s">
        <v>374</v>
      </c>
      <c r="C28" s="121">
        <v>100000</v>
      </c>
      <c r="D28" s="121">
        <v>0</v>
      </c>
    </row>
    <row r="29" spans="1:4" ht="54.75" customHeight="1" x14ac:dyDescent="0.25">
      <c r="A29" s="120">
        <v>13</v>
      </c>
      <c r="B29" s="122" t="s">
        <v>443</v>
      </c>
      <c r="C29" s="121">
        <v>5873700</v>
      </c>
      <c r="D29" s="121">
        <v>0</v>
      </c>
    </row>
    <row r="30" spans="1:4" ht="41.25" customHeight="1" x14ac:dyDescent="0.25">
      <c r="A30" s="120">
        <v>14</v>
      </c>
      <c r="B30" s="122" t="s">
        <v>435</v>
      </c>
      <c r="C30" s="121">
        <v>1937539.22</v>
      </c>
      <c r="D30" s="121">
        <v>0</v>
      </c>
    </row>
    <row r="31" spans="1:4" ht="51" customHeight="1" x14ac:dyDescent="0.25">
      <c r="A31" s="120">
        <v>15</v>
      </c>
      <c r="B31" s="129" t="s">
        <v>444</v>
      </c>
      <c r="C31" s="121">
        <v>2569644</v>
      </c>
      <c r="D31" s="121">
        <v>2069644</v>
      </c>
    </row>
    <row r="32" spans="1:4" ht="51" customHeight="1" x14ac:dyDescent="0.25">
      <c r="A32" s="120">
        <v>16</v>
      </c>
      <c r="B32" s="129" t="s">
        <v>402</v>
      </c>
      <c r="C32" s="121">
        <v>6297899.4199999999</v>
      </c>
      <c r="D32" s="121">
        <v>0</v>
      </c>
    </row>
    <row r="33" spans="1:4" ht="51" customHeight="1" x14ac:dyDescent="0.25">
      <c r="A33" s="120">
        <v>17</v>
      </c>
      <c r="B33" s="129" t="s">
        <v>403</v>
      </c>
      <c r="C33" s="121">
        <v>0</v>
      </c>
      <c r="D33" s="121">
        <v>0</v>
      </c>
    </row>
    <row r="34" spans="1:4" ht="51" customHeight="1" x14ac:dyDescent="0.25">
      <c r="A34" s="120">
        <v>18</v>
      </c>
      <c r="B34" s="129" t="s">
        <v>404</v>
      </c>
      <c r="C34" s="121">
        <v>150000</v>
      </c>
      <c r="D34" s="121">
        <v>0</v>
      </c>
    </row>
    <row r="35" spans="1:4" ht="51" customHeight="1" x14ac:dyDescent="0.25">
      <c r="A35" s="120">
        <v>19</v>
      </c>
      <c r="B35" s="129" t="s">
        <v>235</v>
      </c>
      <c r="C35" s="121">
        <v>947700</v>
      </c>
      <c r="D35" s="121">
        <v>0</v>
      </c>
    </row>
    <row r="36" spans="1:4" x14ac:dyDescent="0.25">
      <c r="A36" s="134"/>
      <c r="B36" s="135"/>
      <c r="C36" s="130">
        <f>SUM(C17:C35)</f>
        <v>26968059.839999996</v>
      </c>
      <c r="D36" s="130">
        <f>SUM(D17:D35)</f>
        <v>2176200.1800000002</v>
      </c>
    </row>
  </sheetData>
  <mergeCells count="8">
    <mergeCell ref="C2:K3"/>
    <mergeCell ref="C4:L4"/>
    <mergeCell ref="C5:K5"/>
    <mergeCell ref="A13:A15"/>
    <mergeCell ref="B13:B15"/>
    <mergeCell ref="C13:D14"/>
    <mergeCell ref="A9:G9"/>
    <mergeCell ref="A10:G10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41"/>
  <sheetViews>
    <sheetView topLeftCell="A40" zoomScaleNormal="100" workbookViewId="0">
      <selection activeCell="C12" sqref="C12:I12"/>
    </sheetView>
  </sheetViews>
  <sheetFormatPr defaultRowHeight="15" x14ac:dyDescent="0.25"/>
  <cols>
    <col min="1" max="1" width="17.140625" customWidth="1"/>
    <col min="2" max="2" width="13.5703125" customWidth="1"/>
    <col min="3" max="3" width="12.28515625" customWidth="1"/>
    <col min="4" max="4" width="13.140625" customWidth="1"/>
    <col min="5" max="5" width="13" customWidth="1"/>
    <col min="6" max="6" width="59.28515625" customWidth="1"/>
    <col min="7" max="7" width="26.5703125" customWidth="1"/>
    <col min="8" max="8" width="29.28515625" customWidth="1"/>
  </cols>
  <sheetData>
    <row r="4" spans="1:16" ht="15.75" x14ac:dyDescent="0.25">
      <c r="G4" s="24" t="s">
        <v>504</v>
      </c>
      <c r="H4" s="24"/>
    </row>
    <row r="5" spans="1:16" ht="15" customHeight="1" x14ac:dyDescent="0.25">
      <c r="G5" s="190" t="s">
        <v>537</v>
      </c>
      <c r="H5" s="190"/>
      <c r="I5" s="190"/>
      <c r="J5" s="190"/>
      <c r="K5" s="190"/>
      <c r="L5" s="190"/>
      <c r="M5" s="190"/>
      <c r="N5" s="190"/>
      <c r="O5" s="190"/>
    </row>
    <row r="6" spans="1:16" x14ac:dyDescent="0.25">
      <c r="G6" s="190"/>
      <c r="H6" s="190"/>
      <c r="I6" s="190"/>
      <c r="J6" s="190"/>
      <c r="K6" s="190"/>
      <c r="L6" s="190"/>
      <c r="M6" s="190"/>
      <c r="N6" s="190"/>
      <c r="O6" s="190"/>
    </row>
    <row r="7" spans="1:16" ht="15" customHeight="1" x14ac:dyDescent="0.25">
      <c r="G7" s="190" t="s">
        <v>538</v>
      </c>
      <c r="H7" s="190"/>
      <c r="I7" s="190"/>
      <c r="J7" s="190"/>
      <c r="K7" s="190"/>
      <c r="L7" s="190"/>
      <c r="M7" s="190"/>
      <c r="N7" s="190"/>
      <c r="O7" s="190"/>
      <c r="P7" s="190"/>
    </row>
    <row r="8" spans="1:16" ht="15" customHeight="1" x14ac:dyDescent="0.25">
      <c r="G8" s="190" t="s">
        <v>506</v>
      </c>
      <c r="H8" s="190"/>
      <c r="I8" s="190"/>
      <c r="J8" s="190"/>
      <c r="K8" s="190"/>
      <c r="L8" s="190"/>
      <c r="M8" s="190"/>
      <c r="N8" s="190"/>
      <c r="O8" s="190"/>
    </row>
    <row r="9" spans="1:16" x14ac:dyDescent="0.25">
      <c r="G9" t="s">
        <v>507</v>
      </c>
    </row>
    <row r="11" spans="1:16" ht="36.75" customHeight="1" x14ac:dyDescent="0.25">
      <c r="C11" s="228" t="s">
        <v>487</v>
      </c>
      <c r="D11" s="228"/>
      <c r="E11" s="228"/>
      <c r="F11" s="228"/>
      <c r="G11" s="228"/>
      <c r="H11" s="228"/>
      <c r="I11" s="228"/>
    </row>
    <row r="12" spans="1:16" ht="36.75" customHeight="1" x14ac:dyDescent="0.25">
      <c r="C12" s="228" t="s">
        <v>526</v>
      </c>
      <c r="D12" s="228"/>
      <c r="E12" s="228"/>
      <c r="F12" s="228"/>
      <c r="G12" s="228"/>
      <c r="H12" s="228"/>
      <c r="I12" s="228"/>
    </row>
    <row r="15" spans="1:16" ht="15" customHeight="1" x14ac:dyDescent="0.25">
      <c r="A15" s="238" t="s">
        <v>362</v>
      </c>
      <c r="B15" s="239"/>
      <c r="C15" s="239"/>
      <c r="D15" s="239"/>
      <c r="E15" s="225"/>
      <c r="F15" s="232" t="s">
        <v>380</v>
      </c>
      <c r="G15" s="224" t="s">
        <v>532</v>
      </c>
      <c r="H15" s="225"/>
    </row>
    <row r="16" spans="1:16" ht="15" customHeight="1" x14ac:dyDescent="0.25">
      <c r="A16" s="240"/>
      <c r="B16" s="241"/>
      <c r="C16" s="241"/>
      <c r="D16" s="241"/>
      <c r="E16" s="227"/>
      <c r="F16" s="233"/>
      <c r="G16" s="235"/>
      <c r="H16" s="236"/>
    </row>
    <row r="17" spans="1:8" x14ac:dyDescent="0.25">
      <c r="A17" s="213" t="s">
        <v>382</v>
      </c>
      <c r="B17" s="212" t="s">
        <v>383</v>
      </c>
      <c r="C17" s="212" t="s">
        <v>384</v>
      </c>
      <c r="D17" s="212" t="s">
        <v>385</v>
      </c>
      <c r="E17" s="212" t="s">
        <v>386</v>
      </c>
      <c r="F17" s="233"/>
      <c r="G17" s="237"/>
      <c r="H17" s="227"/>
    </row>
    <row r="18" spans="1:8" ht="78.75" customHeight="1" x14ac:dyDescent="0.25">
      <c r="A18" s="215"/>
      <c r="B18" s="212"/>
      <c r="C18" s="212"/>
      <c r="D18" s="212"/>
      <c r="E18" s="212"/>
      <c r="F18" s="234"/>
      <c r="G18" s="120" t="s">
        <v>381</v>
      </c>
      <c r="H18" s="132" t="s">
        <v>379</v>
      </c>
    </row>
    <row r="19" spans="1:8" ht="13.5" customHeight="1" x14ac:dyDescent="0.25">
      <c r="A19" s="116">
        <v>1</v>
      </c>
      <c r="B19" s="115">
        <v>2</v>
      </c>
      <c r="C19" s="115">
        <v>3</v>
      </c>
      <c r="D19" s="133">
        <v>4</v>
      </c>
      <c r="E19" s="133">
        <v>5</v>
      </c>
      <c r="F19" s="133">
        <v>6</v>
      </c>
      <c r="G19" s="120">
        <v>7</v>
      </c>
      <c r="H19" s="120">
        <v>8</v>
      </c>
    </row>
    <row r="20" spans="1:8" ht="47.25" customHeight="1" x14ac:dyDescent="0.25">
      <c r="A20" s="120">
        <v>902</v>
      </c>
      <c r="B20" s="139" t="s">
        <v>23</v>
      </c>
      <c r="C20" s="140" t="s">
        <v>71</v>
      </c>
      <c r="D20" s="140" t="s">
        <v>364</v>
      </c>
      <c r="E20" s="141" t="s">
        <v>496</v>
      </c>
      <c r="F20" s="144" t="s">
        <v>436</v>
      </c>
      <c r="G20" s="121">
        <v>4408460.24</v>
      </c>
      <c r="H20" s="121"/>
    </row>
    <row r="21" spans="1:8" ht="43.5" customHeight="1" x14ac:dyDescent="0.25">
      <c r="A21" s="120">
        <v>902</v>
      </c>
      <c r="B21" s="139" t="s">
        <v>23</v>
      </c>
      <c r="C21" s="140" t="s">
        <v>71</v>
      </c>
      <c r="D21" s="140" t="s">
        <v>365</v>
      </c>
      <c r="E21" s="141">
        <v>244</v>
      </c>
      <c r="F21" s="145" t="s">
        <v>437</v>
      </c>
      <c r="G21" s="121">
        <v>35000</v>
      </c>
      <c r="H21" s="121"/>
    </row>
    <row r="22" spans="1:8" ht="63" customHeight="1" x14ac:dyDescent="0.25">
      <c r="A22" s="120">
        <v>902</v>
      </c>
      <c r="B22" s="139" t="s">
        <v>23</v>
      </c>
      <c r="C22" s="140" t="s">
        <v>71</v>
      </c>
      <c r="D22" s="140" t="s">
        <v>405</v>
      </c>
      <c r="E22" s="141">
        <v>244</v>
      </c>
      <c r="F22" s="145" t="s">
        <v>438</v>
      </c>
      <c r="G22" s="121">
        <v>120000</v>
      </c>
      <c r="H22" s="121"/>
    </row>
    <row r="23" spans="1:8" ht="46.5" customHeight="1" thickBot="1" x14ac:dyDescent="0.3">
      <c r="A23" s="120">
        <v>902</v>
      </c>
      <c r="B23" s="139" t="s">
        <v>23</v>
      </c>
      <c r="C23" s="140" t="s">
        <v>71</v>
      </c>
      <c r="D23" s="140" t="s">
        <v>367</v>
      </c>
      <c r="E23" s="141">
        <v>244</v>
      </c>
      <c r="F23" s="146" t="s">
        <v>439</v>
      </c>
      <c r="G23" s="121">
        <v>20000</v>
      </c>
      <c r="H23" s="121"/>
    </row>
    <row r="24" spans="1:8" ht="55.5" customHeight="1" thickBot="1" x14ac:dyDescent="0.3">
      <c r="A24" s="120">
        <v>902</v>
      </c>
      <c r="B24" s="139" t="s">
        <v>42</v>
      </c>
      <c r="C24" s="140" t="s">
        <v>92</v>
      </c>
      <c r="D24" s="140" t="s">
        <v>368</v>
      </c>
      <c r="E24" s="141">
        <v>244</v>
      </c>
      <c r="F24" s="146" t="s">
        <v>432</v>
      </c>
      <c r="G24" s="121">
        <v>30000</v>
      </c>
      <c r="H24" s="121"/>
    </row>
    <row r="25" spans="1:8" ht="54.75" customHeight="1" x14ac:dyDescent="0.25">
      <c r="A25" s="120">
        <v>902</v>
      </c>
      <c r="B25" s="139" t="s">
        <v>23</v>
      </c>
      <c r="C25" s="140" t="s">
        <v>71</v>
      </c>
      <c r="D25" s="140" t="s">
        <v>366</v>
      </c>
      <c r="E25" s="141">
        <v>244</v>
      </c>
      <c r="F25" s="110" t="s">
        <v>418</v>
      </c>
      <c r="G25" s="121">
        <v>45000</v>
      </c>
      <c r="H25" s="126"/>
    </row>
    <row r="26" spans="1:8" ht="45" customHeight="1" x14ac:dyDescent="0.25">
      <c r="A26" s="120">
        <v>902</v>
      </c>
      <c r="B26" s="142" t="s">
        <v>42</v>
      </c>
      <c r="C26" s="140" t="s">
        <v>96</v>
      </c>
      <c r="D26" s="140" t="s">
        <v>369</v>
      </c>
      <c r="E26" s="141">
        <v>811</v>
      </c>
      <c r="F26" s="147" t="s">
        <v>421</v>
      </c>
      <c r="G26" s="126">
        <v>0</v>
      </c>
      <c r="H26" s="126"/>
    </row>
    <row r="27" spans="1:8" ht="44.25" customHeight="1" x14ac:dyDescent="0.25">
      <c r="A27" s="120">
        <v>902</v>
      </c>
      <c r="B27" s="142" t="s">
        <v>42</v>
      </c>
      <c r="C27" s="140" t="s">
        <v>104</v>
      </c>
      <c r="D27" s="140" t="s">
        <v>370</v>
      </c>
      <c r="E27" s="141">
        <v>244</v>
      </c>
      <c r="F27" s="148" t="s">
        <v>440</v>
      </c>
      <c r="G27" s="126">
        <v>0</v>
      </c>
      <c r="H27" s="126"/>
    </row>
    <row r="28" spans="1:8" ht="53.25" customHeight="1" x14ac:dyDescent="0.25">
      <c r="A28" s="120">
        <v>902</v>
      </c>
      <c r="B28" s="142" t="s">
        <v>42</v>
      </c>
      <c r="C28" s="140" t="s">
        <v>104</v>
      </c>
      <c r="D28" s="140" t="s">
        <v>371</v>
      </c>
      <c r="E28" s="141">
        <v>811</v>
      </c>
      <c r="F28" s="149" t="s">
        <v>441</v>
      </c>
      <c r="G28" s="121">
        <v>0</v>
      </c>
      <c r="H28" s="121"/>
    </row>
    <row r="29" spans="1:8" ht="53.25" customHeight="1" x14ac:dyDescent="0.25">
      <c r="A29" s="120">
        <v>902</v>
      </c>
      <c r="B29" s="142" t="s">
        <v>42</v>
      </c>
      <c r="C29" s="140" t="s">
        <v>104</v>
      </c>
      <c r="D29" s="140" t="s">
        <v>458</v>
      </c>
      <c r="E29" s="141">
        <v>244</v>
      </c>
      <c r="F29" s="128" t="s">
        <v>235</v>
      </c>
      <c r="G29" s="121">
        <v>947700</v>
      </c>
      <c r="H29" s="121"/>
    </row>
    <row r="30" spans="1:8" ht="42.75" customHeight="1" x14ac:dyDescent="0.25">
      <c r="A30" s="120">
        <v>902</v>
      </c>
      <c r="B30" s="142" t="s">
        <v>96</v>
      </c>
      <c r="C30" s="140" t="s">
        <v>25</v>
      </c>
      <c r="D30" s="140" t="s">
        <v>372</v>
      </c>
      <c r="E30" s="141">
        <v>244</v>
      </c>
      <c r="F30" s="144" t="s">
        <v>442</v>
      </c>
      <c r="G30" s="121">
        <v>4250000</v>
      </c>
      <c r="H30" s="121"/>
    </row>
    <row r="31" spans="1:8" ht="43.5" customHeight="1" x14ac:dyDescent="0.25">
      <c r="A31" s="120">
        <v>902</v>
      </c>
      <c r="B31" s="142" t="s">
        <v>60</v>
      </c>
      <c r="C31" s="140" t="s">
        <v>96</v>
      </c>
      <c r="D31" s="140" t="s">
        <v>373</v>
      </c>
      <c r="E31" s="141">
        <v>360</v>
      </c>
      <c r="F31" s="36" t="s">
        <v>374</v>
      </c>
      <c r="G31" s="121">
        <v>100000</v>
      </c>
      <c r="H31" s="121"/>
    </row>
    <row r="32" spans="1:8" ht="48" customHeight="1" x14ac:dyDescent="0.25">
      <c r="A32" s="120">
        <v>902</v>
      </c>
      <c r="B32" s="142" t="s">
        <v>65</v>
      </c>
      <c r="C32" s="140" t="s">
        <v>25</v>
      </c>
      <c r="D32" s="140" t="s">
        <v>375</v>
      </c>
      <c r="E32" s="141" t="s">
        <v>524</v>
      </c>
      <c r="F32" s="144" t="s">
        <v>443</v>
      </c>
      <c r="G32" s="121">
        <v>5873700</v>
      </c>
      <c r="H32" s="121"/>
    </row>
    <row r="33" spans="1:8" ht="48" customHeight="1" x14ac:dyDescent="0.25">
      <c r="A33" s="120">
        <v>902</v>
      </c>
      <c r="B33" s="139" t="s">
        <v>99</v>
      </c>
      <c r="C33" s="140" t="s">
        <v>23</v>
      </c>
      <c r="D33" s="140" t="s">
        <v>365</v>
      </c>
      <c r="E33" s="141">
        <v>612</v>
      </c>
      <c r="F33" s="145" t="s">
        <v>437</v>
      </c>
      <c r="G33" s="121">
        <v>60000</v>
      </c>
      <c r="H33" s="121"/>
    </row>
    <row r="34" spans="1:8" ht="48" customHeight="1" x14ac:dyDescent="0.25">
      <c r="A34" s="120">
        <v>902</v>
      </c>
      <c r="B34" s="139" t="s">
        <v>99</v>
      </c>
      <c r="C34" s="140" t="s">
        <v>23</v>
      </c>
      <c r="D34" s="140" t="s">
        <v>366</v>
      </c>
      <c r="E34" s="141">
        <v>244</v>
      </c>
      <c r="F34" s="110" t="s">
        <v>418</v>
      </c>
      <c r="G34" s="121">
        <v>10000</v>
      </c>
      <c r="H34" s="121"/>
    </row>
    <row r="35" spans="1:8" ht="48" customHeight="1" x14ac:dyDescent="0.25">
      <c r="A35" s="120">
        <v>902</v>
      </c>
      <c r="B35" s="142" t="s">
        <v>99</v>
      </c>
      <c r="C35" s="140" t="s">
        <v>23</v>
      </c>
      <c r="D35" s="140" t="s">
        <v>376</v>
      </c>
      <c r="E35" s="141">
        <v>612</v>
      </c>
      <c r="F35" s="144" t="s">
        <v>435</v>
      </c>
      <c r="G35" s="121">
        <v>1937539.22</v>
      </c>
      <c r="H35" s="121"/>
    </row>
    <row r="36" spans="1:8" ht="48" customHeight="1" x14ac:dyDescent="0.25">
      <c r="A36" s="120">
        <v>902</v>
      </c>
      <c r="B36" s="142" t="s">
        <v>99</v>
      </c>
      <c r="C36" s="140" t="s">
        <v>23</v>
      </c>
      <c r="D36" s="151" t="s">
        <v>261</v>
      </c>
      <c r="E36" s="141">
        <v>612</v>
      </c>
      <c r="F36" s="122" t="s">
        <v>459</v>
      </c>
      <c r="G36" s="121">
        <v>113116.96</v>
      </c>
      <c r="H36" s="121">
        <v>106556.18</v>
      </c>
    </row>
    <row r="37" spans="1:8" ht="48" customHeight="1" x14ac:dyDescent="0.25">
      <c r="A37" s="120">
        <v>902</v>
      </c>
      <c r="B37" s="138" t="s">
        <v>147</v>
      </c>
      <c r="C37" s="138" t="s">
        <v>42</v>
      </c>
      <c r="D37" s="138" t="s">
        <v>249</v>
      </c>
      <c r="E37" s="138" t="s">
        <v>234</v>
      </c>
      <c r="F37" s="150" t="s">
        <v>444</v>
      </c>
      <c r="G37" s="121">
        <v>2569644</v>
      </c>
      <c r="H37" s="121">
        <v>2069644</v>
      </c>
    </row>
    <row r="38" spans="1:8" ht="45.75" customHeight="1" x14ac:dyDescent="0.25">
      <c r="A38" s="120">
        <v>902</v>
      </c>
      <c r="B38" s="142" t="s">
        <v>60</v>
      </c>
      <c r="C38" s="140" t="s">
        <v>96</v>
      </c>
      <c r="D38" s="140" t="s">
        <v>457</v>
      </c>
      <c r="E38" s="141" t="s">
        <v>518</v>
      </c>
      <c r="F38" s="150" t="s">
        <v>402</v>
      </c>
      <c r="G38" s="121">
        <v>6297899.4199999999</v>
      </c>
      <c r="H38" s="121"/>
    </row>
    <row r="39" spans="1:8" ht="33.75" customHeight="1" x14ac:dyDescent="0.25">
      <c r="A39" s="143">
        <v>902</v>
      </c>
      <c r="B39" s="138" t="s">
        <v>147</v>
      </c>
      <c r="C39" s="138" t="s">
        <v>32</v>
      </c>
      <c r="D39" s="138" t="s">
        <v>311</v>
      </c>
      <c r="E39" s="138" t="s">
        <v>234</v>
      </c>
      <c r="F39" s="150" t="s">
        <v>403</v>
      </c>
      <c r="G39" s="121">
        <v>0</v>
      </c>
      <c r="H39" s="121"/>
    </row>
    <row r="40" spans="1:8" ht="51.75" customHeight="1" x14ac:dyDescent="0.25">
      <c r="A40" s="120">
        <v>902</v>
      </c>
      <c r="B40" s="142" t="s">
        <v>65</v>
      </c>
      <c r="C40" s="140" t="s">
        <v>92</v>
      </c>
      <c r="D40" s="140" t="s">
        <v>309</v>
      </c>
      <c r="E40" s="141" t="s">
        <v>445</v>
      </c>
      <c r="F40" s="150" t="s">
        <v>404</v>
      </c>
      <c r="G40" s="121">
        <v>150000</v>
      </c>
      <c r="H40" s="121"/>
    </row>
    <row r="41" spans="1:8" x14ac:dyDescent="0.25">
      <c r="A41" s="120"/>
      <c r="B41" s="229" t="s">
        <v>377</v>
      </c>
      <c r="C41" s="230"/>
      <c r="D41" s="231"/>
      <c r="E41" s="131"/>
      <c r="F41" s="131"/>
      <c r="G41" s="130">
        <f>SUM(G20:G40)</f>
        <v>26968059.840000004</v>
      </c>
      <c r="H41" s="130">
        <f>SUM(H20:H40)</f>
        <v>2176200.1800000002</v>
      </c>
    </row>
  </sheetData>
  <mergeCells count="14">
    <mergeCell ref="G5:O6"/>
    <mergeCell ref="G7:P7"/>
    <mergeCell ref="G8:O8"/>
    <mergeCell ref="B41:D41"/>
    <mergeCell ref="F15:F18"/>
    <mergeCell ref="G15:H17"/>
    <mergeCell ref="C11:I11"/>
    <mergeCell ref="C12:I12"/>
    <mergeCell ref="E17:E18"/>
    <mergeCell ref="A15:E16"/>
    <mergeCell ref="A17:A18"/>
    <mergeCell ref="B17:B18"/>
    <mergeCell ref="C17:C18"/>
    <mergeCell ref="D17:D18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opLeftCell="A7" zoomScaleNormal="100" workbookViewId="0">
      <selection activeCell="A8" sqref="A8:K8"/>
    </sheetView>
  </sheetViews>
  <sheetFormatPr defaultRowHeight="15" x14ac:dyDescent="0.25"/>
  <cols>
    <col min="3" max="3" width="14.42578125" customWidth="1"/>
    <col min="11" max="11" width="23.7109375" customWidth="1"/>
  </cols>
  <sheetData>
    <row r="1" spans="1:17" ht="15.75" x14ac:dyDescent="0.25">
      <c r="H1" s="24" t="s">
        <v>505</v>
      </c>
      <c r="I1" s="24"/>
    </row>
    <row r="2" spans="1:17" ht="12.75" customHeight="1" x14ac:dyDescent="0.25">
      <c r="H2" s="190" t="s">
        <v>537</v>
      </c>
      <c r="I2" s="190"/>
      <c r="J2" s="190"/>
      <c r="K2" s="190"/>
      <c r="L2" s="190"/>
      <c r="M2" s="190"/>
      <c r="N2" s="190"/>
      <c r="O2" s="190"/>
      <c r="P2" s="190"/>
    </row>
    <row r="3" spans="1:17" ht="13.5" customHeight="1" x14ac:dyDescent="0.25">
      <c r="H3" s="190"/>
      <c r="I3" s="190"/>
      <c r="J3" s="190"/>
      <c r="K3" s="190"/>
      <c r="L3" s="190"/>
      <c r="M3" s="190"/>
      <c r="N3" s="190"/>
      <c r="O3" s="190"/>
      <c r="P3" s="190"/>
    </row>
    <row r="4" spans="1:17" ht="15.75" customHeight="1" x14ac:dyDescent="0.25">
      <c r="H4" s="190" t="s">
        <v>539</v>
      </c>
      <c r="I4" s="190"/>
      <c r="J4" s="190"/>
      <c r="K4" s="190"/>
      <c r="L4" s="190"/>
      <c r="M4" s="190"/>
      <c r="N4" s="190"/>
      <c r="O4" s="190"/>
      <c r="P4" s="190"/>
      <c r="Q4" s="190"/>
    </row>
    <row r="5" spans="1:17" ht="21.75" customHeight="1" x14ac:dyDescent="0.25">
      <c r="H5" s="190" t="s">
        <v>506</v>
      </c>
      <c r="I5" s="190"/>
      <c r="J5" s="190"/>
      <c r="K5" s="190"/>
      <c r="L5" s="190"/>
      <c r="M5" s="190"/>
      <c r="N5" s="190"/>
      <c r="O5" s="190"/>
      <c r="P5" s="190"/>
    </row>
    <row r="6" spans="1:17" ht="18.75" customHeight="1" x14ac:dyDescent="0.25">
      <c r="H6" s="162" t="s">
        <v>507</v>
      </c>
    </row>
    <row r="8" spans="1:17" x14ac:dyDescent="0.25">
      <c r="A8" s="228" t="s">
        <v>486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</row>
    <row r="9" spans="1:17" x14ac:dyDescent="0.25">
      <c r="A9" s="228" t="s">
        <v>525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</row>
    <row r="13" spans="1:17" ht="30.75" customHeight="1" x14ac:dyDescent="0.25">
      <c r="A13" s="249" t="s">
        <v>387</v>
      </c>
      <c r="B13" s="250"/>
      <c r="C13" s="251"/>
      <c r="D13" s="249" t="s">
        <v>388</v>
      </c>
      <c r="E13" s="250"/>
      <c r="F13" s="250"/>
      <c r="G13" s="250"/>
      <c r="H13" s="250"/>
      <c r="I13" s="251"/>
      <c r="J13" s="252" t="s">
        <v>533</v>
      </c>
      <c r="K13" s="253"/>
    </row>
    <row r="14" spans="1:17" x14ac:dyDescent="0.25">
      <c r="A14" s="257">
        <v>1</v>
      </c>
      <c r="B14" s="258"/>
      <c r="C14" s="259"/>
      <c r="D14" s="257">
        <v>2</v>
      </c>
      <c r="E14" s="258"/>
      <c r="F14" s="258"/>
      <c r="G14" s="258"/>
      <c r="H14" s="258"/>
      <c r="I14" s="259"/>
      <c r="J14" s="257">
        <v>3</v>
      </c>
      <c r="K14" s="259"/>
    </row>
    <row r="15" spans="1:17" ht="43.5" customHeight="1" x14ac:dyDescent="0.25">
      <c r="A15" s="260" t="s">
        <v>397</v>
      </c>
      <c r="B15" s="261"/>
      <c r="C15" s="262"/>
      <c r="D15" s="254" t="s">
        <v>389</v>
      </c>
      <c r="E15" s="255"/>
      <c r="F15" s="255"/>
      <c r="G15" s="255"/>
      <c r="H15" s="255"/>
      <c r="I15" s="256"/>
      <c r="J15" s="242">
        <v>5018400</v>
      </c>
      <c r="K15" s="243"/>
    </row>
    <row r="16" spans="1:17" ht="31.5" customHeight="1" x14ac:dyDescent="0.25">
      <c r="A16" s="260" t="s">
        <v>398</v>
      </c>
      <c r="B16" s="261"/>
      <c r="C16" s="262"/>
      <c r="D16" s="254" t="s">
        <v>390</v>
      </c>
      <c r="E16" s="255"/>
      <c r="F16" s="255"/>
      <c r="G16" s="255"/>
      <c r="H16" s="255"/>
      <c r="I16" s="256"/>
      <c r="J16" s="242">
        <v>7400000</v>
      </c>
      <c r="K16" s="243"/>
    </row>
    <row r="17" spans="1:11" ht="43.5" customHeight="1" x14ac:dyDescent="0.25">
      <c r="A17" s="260" t="s">
        <v>394</v>
      </c>
      <c r="B17" s="261"/>
      <c r="C17" s="262"/>
      <c r="D17" s="254" t="s">
        <v>391</v>
      </c>
      <c r="E17" s="255"/>
      <c r="F17" s="255"/>
      <c r="G17" s="255"/>
      <c r="H17" s="255"/>
      <c r="I17" s="256"/>
      <c r="J17" s="242">
        <v>264000</v>
      </c>
      <c r="K17" s="243"/>
    </row>
    <row r="18" spans="1:11" ht="40.5" customHeight="1" x14ac:dyDescent="0.25">
      <c r="A18" s="260" t="s">
        <v>395</v>
      </c>
      <c r="B18" s="261"/>
      <c r="C18" s="262"/>
      <c r="D18" s="254" t="s">
        <v>392</v>
      </c>
      <c r="E18" s="255"/>
      <c r="F18" s="255"/>
      <c r="G18" s="255"/>
      <c r="H18" s="255"/>
      <c r="I18" s="256"/>
      <c r="J18" s="242">
        <v>500000</v>
      </c>
      <c r="K18" s="243"/>
    </row>
    <row r="19" spans="1:11" x14ac:dyDescent="0.25">
      <c r="A19" s="246" t="s">
        <v>393</v>
      </c>
      <c r="B19" s="247"/>
      <c r="C19" s="248"/>
      <c r="D19" s="246"/>
      <c r="E19" s="247"/>
      <c r="F19" s="247"/>
      <c r="G19" s="247"/>
      <c r="H19" s="247"/>
      <c r="I19" s="248"/>
      <c r="J19" s="244">
        <f>J15+J16+J17+J18</f>
        <v>13182400</v>
      </c>
      <c r="K19" s="245"/>
    </row>
  </sheetData>
  <mergeCells count="26">
    <mergeCell ref="D15:I15"/>
    <mergeCell ref="J15:K15"/>
    <mergeCell ref="J14:K14"/>
    <mergeCell ref="H2:P3"/>
    <mergeCell ref="H4:Q4"/>
    <mergeCell ref="H5:P5"/>
    <mergeCell ref="D14:I14"/>
    <mergeCell ref="A14:C14"/>
    <mergeCell ref="A15:C15"/>
    <mergeCell ref="A16:C16"/>
    <mergeCell ref="A17:C17"/>
    <mergeCell ref="A18:C18"/>
    <mergeCell ref="A13:C13"/>
    <mergeCell ref="D13:I13"/>
    <mergeCell ref="J13:K13"/>
    <mergeCell ref="A8:K8"/>
    <mergeCell ref="A9:K9"/>
    <mergeCell ref="J16:K16"/>
    <mergeCell ref="J17:K17"/>
    <mergeCell ref="J18:K18"/>
    <mergeCell ref="J19:K19"/>
    <mergeCell ref="A19:C19"/>
    <mergeCell ref="D16:I16"/>
    <mergeCell ref="D17:I17"/>
    <mergeCell ref="D18:I18"/>
    <mergeCell ref="D19:I19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Прил.3 ист</vt:lpstr>
      <vt:lpstr>Прил.5 Расходы</vt:lpstr>
      <vt:lpstr>Прил.7 Ведомств.стр.</vt:lpstr>
      <vt:lpstr>Прил 9 Перечень МП</vt:lpstr>
      <vt:lpstr>Прил 12 Фин МП</vt:lpstr>
      <vt:lpstr>Прил 15 ПНО</vt:lpstr>
      <vt:lpstr>'Прил 12 Фин МП'!Область_печати</vt:lpstr>
      <vt:lpstr>'Прил 15 ПНО'!Область_печати</vt:lpstr>
      <vt:lpstr>'Прил.3 ист'!Область_печати</vt:lpstr>
      <vt:lpstr>'Прил.5 Расходы'!Область_печати</vt:lpstr>
      <vt:lpstr>'Прил.7 Ведомств.стр.'!Область_печати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2025-12-21T08:03:33Z</dcterms:modified>
</cp:coreProperties>
</file>